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trlProps/ctrlProp10.xml" ContentType="application/vnd.ms-excel.controlproperties+xml"/>
  <Override PartName="/xl/ctrlProps/ctrlProp1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1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ens.van_Harten\Desktop\Zivi Formulare\"/>
    </mc:Choice>
  </mc:AlternateContent>
  <xr:revisionPtr revIDLastSave="0" documentId="8_{8EA3CF27-EC49-49C6-857C-A62C223FADD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ntschädigung" sheetId="2" r:id="rId1"/>
    <sheet name="Stammdaten" sheetId="1" state="hidden" r:id="rId2"/>
  </sheets>
  <definedNames>
    <definedName name="Arbeitstage">Stammdaten!$B$37</definedName>
    <definedName name="Arbeitstage26">Stammdaten!$C$37</definedName>
    <definedName name="_xlnm.Print_Area" localSheetId="0">Entschädigung!$A$1:$H$37</definedName>
    <definedName name="Freitage">Stammdaten!$B$38</definedName>
    <definedName name="Freitage26">Stammdaten!$C$38</definedName>
    <definedName name="Kategorie">Stammdaten!$A$6:$A$18</definedName>
    <definedName name="KostWeekend">Stammdaten!$B$35</definedName>
    <definedName name="SoldMonat">Stammdaten!$B$24</definedName>
    <definedName name="SoldTag">Stammdaten!$A$24</definedName>
    <definedName name="Unterkunft">Stammdaten!$A$28:$A$29</definedName>
    <definedName name="Zuschläge">Stammdaten!$A$43:$A$46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7" i="2" l="1"/>
  <c r="G17" i="2"/>
  <c r="G22" i="2" s="1"/>
  <c r="D33" i="2"/>
  <c r="G33" i="2" s="1"/>
  <c r="D31" i="2"/>
  <c r="G31" i="2" s="1"/>
  <c r="D18" i="2"/>
  <c r="F18" i="2" s="1"/>
  <c r="F22" i="2" s="1"/>
  <c r="D20" i="2"/>
  <c r="G20" i="2"/>
  <c r="F20" i="2"/>
  <c r="D19" i="2"/>
  <c r="G19" i="2"/>
  <c r="D32" i="2"/>
  <c r="F32" i="2" s="1"/>
  <c r="D34" i="2"/>
  <c r="F34" i="2"/>
  <c r="F10" i="2"/>
  <c r="B24" i="1"/>
  <c r="G10" i="2"/>
  <c r="D6" i="2"/>
  <c r="F6" i="2" s="1"/>
  <c r="C6" i="2"/>
  <c r="B11" i="1"/>
  <c r="F11" i="1" s="1"/>
  <c r="F6" i="1"/>
  <c r="B18" i="1"/>
  <c r="F18" i="1"/>
  <c r="B8" i="1"/>
  <c r="F8" i="1"/>
  <c r="B10" i="1"/>
  <c r="B9" i="1"/>
  <c r="F9" i="1" s="1"/>
  <c r="F10" i="1"/>
  <c r="B12" i="1"/>
  <c r="F12" i="1" s="1"/>
  <c r="B13" i="1"/>
  <c r="F13" i="1" s="1"/>
  <c r="B14" i="1"/>
  <c r="F14" i="1"/>
  <c r="B15" i="1"/>
  <c r="F15" i="1"/>
  <c r="B16" i="1"/>
  <c r="F16" i="1" s="1"/>
  <c r="B17" i="1"/>
  <c r="F17" i="1" s="1"/>
  <c r="F7" i="1"/>
  <c r="B6" i="2"/>
  <c r="G34" i="2"/>
  <c r="F31" i="2"/>
  <c r="F33" i="2"/>
  <c r="G32" i="2"/>
  <c r="G18" i="2"/>
  <c r="F19" i="2"/>
  <c r="F17" i="2"/>
  <c r="F35" i="2" l="1"/>
  <c r="G35" i="2"/>
  <c r="F37" i="2"/>
  <c r="G6" i="2"/>
  <c r="G37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A398807</author>
    <author>Sollberger Karin ZIVI</author>
  </authors>
  <commentList>
    <comment ref="A6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 xml:space="preserve">1. Abgabe an den Bund:
</t>
        </r>
        <r>
          <rPr>
            <sz val="8"/>
            <color indexed="81"/>
            <rFont val="Tahoma"/>
            <family val="2"/>
          </rPr>
          <t>Hier eine entsprechende Kategorie wählen gem. Tabelle rechts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6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c) Verpflegung:</t>
        </r>
        <r>
          <rPr>
            <sz val="8"/>
            <color indexed="81"/>
            <rFont val="Tahoma"/>
            <family val="2"/>
          </rPr>
          <t xml:space="preserve">
Wählen, welche Verpflegung der EiB entschädigt.</t>
        </r>
      </text>
    </comment>
    <comment ref="A17" authorId="1" shapeId="0" xr:uid="{00000000-0006-0000-0000-000003000000}">
      <text>
        <r>
          <rPr>
            <b/>
            <sz val="9"/>
            <color indexed="81"/>
            <rFont val="Segoe UI"/>
            <family val="2"/>
          </rPr>
          <t>Der Einsatzbetrieb
schuldet dem Zivi keine 
Geldleistung für das 
Morgenessen am ersten 
Tag einer 
Zivildienstleistung.</t>
        </r>
      </text>
    </comment>
    <comment ref="A19" authorId="1" shapeId="0" xr:uid="{00000000-0006-0000-0000-000004000000}">
      <text>
        <r>
          <rPr>
            <b/>
            <sz val="9"/>
            <color indexed="81"/>
            <rFont val="Segoe UI"/>
            <family val="2"/>
          </rPr>
          <t>Der Einsatzbetrieb schuldet 
dem Zivi keine Geldleistung 
für das Nachtessen am 
letzten Tag einer 
Zivildienstleistung.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26" authorId="1" shapeId="0" xr:uid="{00000000-0006-0000-0000-000005000000}">
      <text>
        <r>
          <rPr>
            <b/>
            <sz val="9"/>
            <color indexed="81"/>
            <rFont val="Segoe UI"/>
            <family val="2"/>
          </rPr>
          <t xml:space="preserve">3. Zuschläge:
</t>
        </r>
        <r>
          <rPr>
            <sz val="9"/>
            <color indexed="81"/>
            <rFont val="Segoe UI"/>
            <family val="2"/>
          </rPr>
          <t xml:space="preserve">Art des Zuschlages wählen
</t>
        </r>
      </text>
    </comment>
  </commentList>
</comments>
</file>

<file path=xl/sharedStrings.xml><?xml version="1.0" encoding="utf-8"?>
<sst xmlns="http://schemas.openxmlformats.org/spreadsheetml/2006/main" count="56" uniqueCount="41">
  <si>
    <t>Stammdaten</t>
  </si>
  <si>
    <t>Kategorie</t>
  </si>
  <si>
    <t>Brutto bis</t>
  </si>
  <si>
    <t>Brutto von</t>
  </si>
  <si>
    <t>Abgabe</t>
  </si>
  <si>
    <t>Tagesatz</t>
  </si>
  <si>
    <t>1. Abgabe an den Bund</t>
  </si>
  <si>
    <t>pro Tag</t>
  </si>
  <si>
    <t>pro Monat</t>
  </si>
  <si>
    <t>Keine Unterkunft und Verpflegung</t>
  </si>
  <si>
    <t>Keine Unterkunft</t>
  </si>
  <si>
    <t>Keine Verpflegung</t>
  </si>
  <si>
    <t>2. Spesenentschädigung</t>
  </si>
  <si>
    <t>a) Sold</t>
  </si>
  <si>
    <t>b) Unterkunft</t>
  </si>
  <si>
    <t>im EiB</t>
  </si>
  <si>
    <t>zu Hause</t>
  </si>
  <si>
    <t>c) Kost und Logis</t>
  </si>
  <si>
    <t>Frühstück</t>
  </si>
  <si>
    <t>Mitagessen</t>
  </si>
  <si>
    <t>Abendessen</t>
  </si>
  <si>
    <t>3. Zuschläge</t>
  </si>
  <si>
    <t>1. Höhe der Abgaben in Abhängigkeit vom Bruttolohn</t>
  </si>
  <si>
    <t>3. Zuschläge für EiB</t>
  </si>
  <si>
    <t>Total Verpflegung</t>
  </si>
  <si>
    <t>d) Wegpauschale</t>
  </si>
  <si>
    <t>Für den Einsatzbetrieb entstehende Kosten</t>
  </si>
  <si>
    <t>erste 26 Tage</t>
  </si>
  <si>
    <t>Arbeitstage</t>
  </si>
  <si>
    <t>Freitage</t>
  </si>
  <si>
    <t>Normaler Monat</t>
  </si>
  <si>
    <t>26 Tage</t>
  </si>
  <si>
    <t>Wochenende</t>
  </si>
  <si>
    <t>Keine Zuschläge</t>
  </si>
  <si>
    <t>Total Zuschläge</t>
  </si>
  <si>
    <t>b) Unterkunft vom Einsatzbetrieb angeboten</t>
  </si>
  <si>
    <t>c) Verpflegung vom Einsatzbetrieb angeboten</t>
  </si>
  <si>
    <t>Annahme (variabel)</t>
  </si>
  <si>
    <t>Mittagessen</t>
  </si>
  <si>
    <t>Total  Kosten</t>
  </si>
  <si>
    <r>
      <t xml:space="preserve">Falls weder Unterkunft noch Verpflegung angeboten werden, 
bitte Zuschlag </t>
    </r>
    <r>
      <rPr>
        <b/>
        <sz val="8"/>
        <rFont val="Arial"/>
        <family val="2"/>
      </rPr>
      <t xml:space="preserve">Keine Unterkunft und Verpflegung </t>
    </r>
    <r>
      <rPr>
        <sz val="8"/>
        <rFont val="Arial"/>
        <family val="2"/>
      </rPr>
      <t>auswählen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</si>
</sst>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&quot;ab&quot;_ * #,##0.00_ ;"/>
    <numFmt numFmtId="165" formatCode="_ * #,##0.0_ ;_ * \-#,##0.0_ ;_ * &quot;-&quot;??_ ;_ @_ "/>
  </numFmts>
  <fonts count="18">
    <font>
      <sz val="11"/>
      <name val="Arial"/>
      <family val="2"/>
    </font>
    <font>
      <sz val="11"/>
      <name val="Credit Suisse Type Roman"/>
    </font>
    <font>
      <b/>
      <sz val="11"/>
      <name val="Arial"/>
      <family val="2"/>
    </font>
    <font>
      <b/>
      <u/>
      <sz val="11"/>
      <name val="Arial"/>
      <family val="2"/>
    </font>
    <font>
      <b/>
      <u/>
      <sz val="14"/>
      <name val="Arial"/>
      <family val="2"/>
    </font>
    <font>
      <sz val="10"/>
      <name val="Calibri"/>
      <family val="2"/>
    </font>
    <font>
      <sz val="8"/>
      <name val="Arial"/>
      <family val="2"/>
    </font>
    <font>
      <b/>
      <i/>
      <sz val="11"/>
      <name val="Arial"/>
      <family val="2"/>
    </font>
    <font>
      <b/>
      <u/>
      <sz val="2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8"/>
      <name val="Arial"/>
      <family val="2"/>
    </font>
    <font>
      <sz val="11"/>
      <color theme="0" tint="-0.249977111117893"/>
      <name val="Arial"/>
      <family val="2"/>
    </font>
    <font>
      <sz val="8"/>
      <color rgb="FF000000"/>
      <name val="Tahoma"/>
      <family val="2"/>
    </font>
    <font>
      <sz val="8"/>
      <color rgb="FF000000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43" fontId="0" fillId="0" borderId="0" xfId="1" applyFont="1"/>
    <xf numFmtId="164" fontId="0" fillId="0" borderId="0" xfId="1" applyNumberFormat="1" applyFont="1"/>
    <xf numFmtId="0" fontId="7" fillId="0" borderId="0" xfId="0" applyFont="1"/>
    <xf numFmtId="0" fontId="0" fillId="2" borderId="0" xfId="0" applyFill="1"/>
    <xf numFmtId="0" fontId="8" fillId="3" borderId="0" xfId="0" applyFont="1" applyFill="1"/>
    <xf numFmtId="0" fontId="0" fillId="3" borderId="0" xfId="0" applyFill="1"/>
    <xf numFmtId="0" fontId="2" fillId="3" borderId="0" xfId="0" applyFont="1" applyFill="1"/>
    <xf numFmtId="43" fontId="0" fillId="3" borderId="0" xfId="1" applyFont="1" applyFill="1"/>
    <xf numFmtId="0" fontId="7" fillId="3" borderId="0" xfId="0" applyFont="1" applyFill="1"/>
    <xf numFmtId="43" fontId="0" fillId="4" borderId="0" xfId="1" applyFont="1" applyFill="1"/>
    <xf numFmtId="0" fontId="2" fillId="0" borderId="0" xfId="0" applyFont="1" applyAlignment="1">
      <alignment horizontal="center"/>
    </xf>
    <xf numFmtId="0" fontId="0" fillId="3" borderId="0" xfId="0" applyFill="1" applyAlignment="1">
      <alignment horizontal="center"/>
    </xf>
    <xf numFmtId="43" fontId="0" fillId="3" borderId="0" xfId="1" applyFont="1" applyFill="1" applyAlignment="1">
      <alignment horizontal="center"/>
    </xf>
    <xf numFmtId="0" fontId="0" fillId="2" borderId="0" xfId="0" applyFill="1" applyAlignment="1">
      <alignment horizontal="center"/>
    </xf>
    <xf numFmtId="165" fontId="0" fillId="4" borderId="0" xfId="1" applyNumberFormat="1" applyFont="1" applyFill="1"/>
    <xf numFmtId="0" fontId="2" fillId="3" borderId="0" xfId="0" applyFont="1" applyFill="1" applyAlignment="1">
      <alignment horizontal="right"/>
    </xf>
    <xf numFmtId="0" fontId="2" fillId="5" borderId="1" xfId="0" applyFont="1" applyFill="1" applyBorder="1" applyAlignment="1">
      <alignment horizontal="right"/>
    </xf>
    <xf numFmtId="43" fontId="2" fillId="5" borderId="2" xfId="1" applyFont="1" applyFill="1" applyBorder="1" applyAlignment="1">
      <alignment horizontal="center"/>
    </xf>
    <xf numFmtId="0" fontId="0" fillId="5" borderId="0" xfId="0" applyFill="1" applyAlignment="1">
      <alignment horizontal="center"/>
    </xf>
    <xf numFmtId="43" fontId="2" fillId="5" borderId="3" xfId="1" applyFont="1" applyFill="1" applyBorder="1" applyAlignment="1">
      <alignment horizontal="center"/>
    </xf>
    <xf numFmtId="43" fontId="11" fillId="5" borderId="0" xfId="1" applyFont="1" applyFill="1" applyAlignment="1">
      <alignment horizontal="center"/>
    </xf>
    <xf numFmtId="43" fontId="2" fillId="5" borderId="3" xfId="0" applyNumberFormat="1" applyFont="1" applyFill="1" applyBorder="1" applyAlignment="1">
      <alignment horizontal="center"/>
    </xf>
    <xf numFmtId="43" fontId="2" fillId="5" borderId="0" xfId="0" applyNumberFormat="1" applyFont="1" applyFill="1" applyAlignment="1">
      <alignment horizontal="center"/>
    </xf>
    <xf numFmtId="0" fontId="2" fillId="6" borderId="1" xfId="0" applyFont="1" applyFill="1" applyBorder="1" applyAlignment="1">
      <alignment horizontal="right"/>
    </xf>
    <xf numFmtId="43" fontId="2" fillId="7" borderId="1" xfId="0" applyNumberFormat="1" applyFont="1" applyFill="1" applyBorder="1" applyAlignment="1">
      <alignment horizontal="center"/>
    </xf>
    <xf numFmtId="43" fontId="0" fillId="2" borderId="0" xfId="0" applyNumberFormat="1" applyFill="1" applyAlignment="1">
      <alignment horizontal="center"/>
    </xf>
    <xf numFmtId="43" fontId="0" fillId="3" borderId="0" xfId="1" applyFont="1" applyFill="1" applyAlignment="1">
      <alignment horizontal="right"/>
    </xf>
    <xf numFmtId="0" fontId="0" fillId="3" borderId="0" xfId="0" applyFill="1" applyAlignment="1">
      <alignment horizontal="right"/>
    </xf>
    <xf numFmtId="0" fontId="6" fillId="3" borderId="0" xfId="0" applyFont="1" applyFill="1" applyAlignment="1">
      <alignment vertical="center"/>
    </xf>
    <xf numFmtId="0" fontId="15" fillId="2" borderId="0" xfId="0" applyFont="1" applyFill="1"/>
    <xf numFmtId="43" fontId="15" fillId="2" borderId="0" xfId="1" applyFont="1" applyFill="1"/>
    <xf numFmtId="43" fontId="2" fillId="6" borderId="2" xfId="0" applyNumberFormat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43" fontId="2" fillId="6" borderId="3" xfId="0" applyNumberFormat="1" applyFont="1" applyFill="1" applyBorder="1" applyAlignment="1">
      <alignment horizontal="center"/>
    </xf>
    <xf numFmtId="43" fontId="0" fillId="6" borderId="0" xfId="0" applyNumberFormat="1" applyFill="1" applyAlignment="1">
      <alignment horizontal="center"/>
    </xf>
    <xf numFmtId="43" fontId="0" fillId="2" borderId="0" xfId="0" applyNumberFormat="1" applyFill="1"/>
    <xf numFmtId="43" fontId="0" fillId="4" borderId="0" xfId="2" applyFont="1" applyFill="1"/>
    <xf numFmtId="43" fontId="0" fillId="4" borderId="0" xfId="3" applyFont="1" applyFill="1"/>
    <xf numFmtId="0" fontId="6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/>
  </cellXfs>
  <cellStyles count="4">
    <cellStyle name="Komma" xfId="1" builtinId="3"/>
    <cellStyle name="Komma 2" xfId="3" xr:uid="{00000000-0005-0000-0000-000001000000}"/>
    <cellStyle name="Komma 3" xfId="2" xr:uid="{00000000-0005-0000-0000-000002000000}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fmlaLink="$I$17" lockText="1" noThreeD="1"/>
</file>

<file path=xl/ctrlProps/ctrlProp10.xml><?xml version="1.0" encoding="utf-8"?>
<formControlPr xmlns="http://schemas.microsoft.com/office/spreadsheetml/2009/9/main" objectType="CheckBox" fmlaLink="$I$32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fmlaLink="$I$33" lockText="1" noThreeD="1"/>
</file>

<file path=xl/ctrlProps/ctrlProp2.xml><?xml version="1.0" encoding="utf-8"?>
<formControlPr xmlns="http://schemas.microsoft.com/office/spreadsheetml/2009/9/main" objectType="CheckBox" fmlaLink="$I$18" lockText="1" noThreeD="1"/>
</file>

<file path=xl/ctrlProps/ctrlProp3.xml><?xml version="1.0" encoding="utf-8"?>
<formControlPr xmlns="http://schemas.microsoft.com/office/spreadsheetml/2009/9/main" objectType="CheckBox" fmlaLink="$I$19" lockText="1" noThreeD="1"/>
</file>

<file path=xl/ctrlProps/ctrlProp4.xml><?xml version="1.0" encoding="utf-8"?>
<formControlPr xmlns="http://schemas.microsoft.com/office/spreadsheetml/2009/9/main" objectType="CheckBox" fmlaLink="$I$20" lockText="1" noThreeD="1"/>
</file>

<file path=xl/ctrlProps/ctrlProp5.xml><?xml version="1.0" encoding="utf-8"?>
<formControlPr xmlns="http://schemas.microsoft.com/office/spreadsheetml/2009/9/main" objectType="CheckBox" checked="Checked" fmlaLink="$I$31" lockText="1" noThreeD="1"/>
</file>

<file path=xl/ctrlProps/ctrlProp6.xml><?xml version="1.0" encoding="utf-8"?>
<formControlPr xmlns="http://schemas.microsoft.com/office/spreadsheetml/2009/9/main" objectType="CheckBox" fmlaLink="$I$32" lockText="1" noThreeD="1"/>
</file>

<file path=xl/ctrlProps/ctrlProp7.xml><?xml version="1.0" encoding="utf-8"?>
<formControlPr xmlns="http://schemas.microsoft.com/office/spreadsheetml/2009/9/main" objectType="CheckBox" fmlaLink="$I$33" lockText="1" noThreeD="1"/>
</file>

<file path=xl/ctrlProps/ctrlProp8.xml><?xml version="1.0" encoding="utf-8"?>
<formControlPr xmlns="http://schemas.microsoft.com/office/spreadsheetml/2009/9/main" objectType="CheckBox" fmlaLink="$I$34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13</xdr:row>
      <xdr:rowOff>28575</xdr:rowOff>
    </xdr:from>
    <xdr:to>
      <xdr:col>13</xdr:col>
      <xdr:colOff>266700</xdr:colOff>
      <xdr:row>15</xdr:row>
      <xdr:rowOff>104775</xdr:rowOff>
    </xdr:to>
    <xdr:sp macro="" textlink="">
      <xdr:nvSpPr>
        <xdr:cNvPr id="2062" name="Text Box 14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 txBox="1">
          <a:spLocks noChangeArrowheads="1"/>
        </xdr:cNvSpPr>
      </xdr:nvSpPr>
      <xdr:spPr bwMode="auto">
        <a:xfrm>
          <a:off x="6191250" y="3238500"/>
          <a:ext cx="3476625" cy="552450"/>
        </a:xfrm>
        <a:prstGeom prst="rect">
          <a:avLst/>
        </a:prstGeom>
        <a:solidFill>
          <a:srgbClr val="FF0000"/>
        </a:solidFill>
        <a:ln w="2540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Dieses Formular darf nur zur Auswahl von Kategorien verwendet werden! Die Zahlen werden im Arbeitsblatt 'Stammdaten' angepasst.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16</xdr:row>
          <xdr:rowOff>38100</xdr:rowOff>
        </xdr:from>
        <xdr:to>
          <xdr:col>3</xdr:col>
          <xdr:colOff>38100</xdr:colOff>
          <xdr:row>17</xdr:row>
          <xdr:rowOff>12700</xdr:rowOff>
        </xdr:to>
        <xdr:sp macro="" textlink="">
          <xdr:nvSpPr>
            <xdr:cNvPr id="2050" name="Check Box 2" descr="Ja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17</xdr:row>
          <xdr:rowOff>31750</xdr:rowOff>
        </xdr:from>
        <xdr:to>
          <xdr:col>3</xdr:col>
          <xdr:colOff>374650</xdr:colOff>
          <xdr:row>17</xdr:row>
          <xdr:rowOff>247650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19050</xdr:rowOff>
        </xdr:from>
        <xdr:to>
          <xdr:col>3</xdr:col>
          <xdr:colOff>374650</xdr:colOff>
          <xdr:row>18</xdr:row>
          <xdr:rowOff>241300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0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228600</xdr:colOff>
          <xdr:row>1</xdr:row>
          <xdr:rowOff>38100</xdr:rowOff>
        </xdr:from>
        <xdr:to>
          <xdr:col>10</xdr:col>
          <xdr:colOff>514350</xdr:colOff>
          <xdr:row>11</xdr:row>
          <xdr:rowOff>209550</xdr:rowOff>
        </xdr:to>
        <xdr:pic>
          <xdr:nvPicPr>
            <xdr:cNvPr id="2711" name="Picture 8">
              <a:extLst>
                <a:ext uri="{FF2B5EF4-FFF2-40B4-BE49-F238E27FC236}">
                  <a16:creationId xmlns:a16="http://schemas.microsoft.com/office/drawing/2014/main" id="{00000000-0008-0000-0000-0000970A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Stammdaten!$F$5:$F$18" spid="_x0000_s2727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6200775" y="390525"/>
              <a:ext cx="1657350" cy="2552700"/>
            </a:xfrm>
            <a:prstGeom prst="rect">
              <a:avLst/>
            </a:prstGeom>
            <a:solidFill>
              <a:srgbClr val="FF9900" mc:Ignorable="a14" a14:legacySpreadsheetColorIndex="52"/>
            </a:solidFill>
            <a:ln w="19050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419100</xdr:colOff>
          <xdr:row>18</xdr:row>
          <xdr:rowOff>260350</xdr:rowOff>
        </xdr:from>
        <xdr:to>
          <xdr:col>3</xdr:col>
          <xdr:colOff>374650</xdr:colOff>
          <xdr:row>19</xdr:row>
          <xdr:rowOff>209550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0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30</xdr:row>
          <xdr:rowOff>0</xdr:rowOff>
        </xdr:from>
        <xdr:to>
          <xdr:col>2</xdr:col>
          <xdr:colOff>850900</xdr:colOff>
          <xdr:row>31</xdr:row>
          <xdr:rowOff>38100</xdr:rowOff>
        </xdr:to>
        <xdr:sp macro="" textlink="">
          <xdr:nvSpPr>
            <xdr:cNvPr id="2487" name="Check Box 439" hidden="1">
              <a:extLst>
                <a:ext uri="{63B3BB69-23CF-44E3-9099-C40C66FF867C}">
                  <a14:compatExt spid="_x0000_s2487"/>
                </a:ext>
                <a:ext uri="{FF2B5EF4-FFF2-40B4-BE49-F238E27FC236}">
                  <a16:creationId xmlns:a16="http://schemas.microsoft.com/office/drawing/2014/main" id="{00000000-0008-0000-0000-0000B7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Unterkunft und Verpflegung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31</xdr:row>
          <xdr:rowOff>19050</xdr:rowOff>
        </xdr:from>
        <xdr:to>
          <xdr:col>1</xdr:col>
          <xdr:colOff>400050</xdr:colOff>
          <xdr:row>31</xdr:row>
          <xdr:rowOff>228600</xdr:rowOff>
        </xdr:to>
        <xdr:sp macro="" textlink="">
          <xdr:nvSpPr>
            <xdr:cNvPr id="2488" name="Check Box 440" hidden="1">
              <a:extLst>
                <a:ext uri="{63B3BB69-23CF-44E3-9099-C40C66FF867C}">
                  <a14:compatExt spid="_x0000_s2488"/>
                </a:ext>
                <a:ext uri="{FF2B5EF4-FFF2-40B4-BE49-F238E27FC236}">
                  <a16:creationId xmlns:a16="http://schemas.microsoft.com/office/drawing/2014/main" id="{00000000-0008-0000-0000-0000B8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Unterkunft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32</xdr:row>
          <xdr:rowOff>19050</xdr:rowOff>
        </xdr:from>
        <xdr:to>
          <xdr:col>1</xdr:col>
          <xdr:colOff>400050</xdr:colOff>
          <xdr:row>32</xdr:row>
          <xdr:rowOff>228600</xdr:rowOff>
        </xdr:to>
        <xdr:sp macro="" textlink="">
          <xdr:nvSpPr>
            <xdr:cNvPr id="2489" name="Check Box 441" hidden="1">
              <a:extLst>
                <a:ext uri="{63B3BB69-23CF-44E3-9099-C40C66FF867C}">
                  <a14:compatExt spid="_x0000_s2489"/>
                </a:ext>
                <a:ext uri="{FF2B5EF4-FFF2-40B4-BE49-F238E27FC236}">
                  <a16:creationId xmlns:a16="http://schemas.microsoft.com/office/drawing/2014/main" id="{00000000-0008-0000-0000-0000B9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Verpflegung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33</xdr:row>
          <xdr:rowOff>19050</xdr:rowOff>
        </xdr:from>
        <xdr:to>
          <xdr:col>1</xdr:col>
          <xdr:colOff>641350</xdr:colOff>
          <xdr:row>33</xdr:row>
          <xdr:rowOff>222250</xdr:rowOff>
        </xdr:to>
        <xdr:sp macro="" textlink="">
          <xdr:nvSpPr>
            <xdr:cNvPr id="2490" name="Check Box 442" hidden="1">
              <a:extLst>
                <a:ext uri="{63B3BB69-23CF-44E3-9099-C40C66FF867C}">
                  <a14:compatExt spid="_x0000_s2490"/>
                </a:ext>
                <a:ext uri="{FF2B5EF4-FFF2-40B4-BE49-F238E27FC236}">
                  <a16:creationId xmlns:a16="http://schemas.microsoft.com/office/drawing/2014/main" id="{00000000-0008-0000-0000-0000BA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Keine Zuschläge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11</xdr:row>
          <xdr:rowOff>184150</xdr:rowOff>
        </xdr:from>
        <xdr:to>
          <xdr:col>2</xdr:col>
          <xdr:colOff>241300</xdr:colOff>
          <xdr:row>13</xdr:row>
          <xdr:rowOff>88900</xdr:rowOff>
        </xdr:to>
        <xdr:sp macro="" textlink="">
          <xdr:nvSpPr>
            <xdr:cNvPr id="2559" name="Check Box 511" hidden="1">
              <a:extLst>
                <a:ext uri="{63B3BB69-23CF-44E3-9099-C40C66FF867C}">
                  <a14:compatExt spid="_x0000_s2559"/>
                </a:ext>
                <a:ext uri="{FF2B5EF4-FFF2-40B4-BE49-F238E27FC236}">
                  <a16:creationId xmlns:a16="http://schemas.microsoft.com/office/drawing/2014/main" id="{00000000-0008-0000-0000-0000FF0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12</xdr:row>
          <xdr:rowOff>146050</xdr:rowOff>
        </xdr:from>
        <xdr:to>
          <xdr:col>1</xdr:col>
          <xdr:colOff>762000</xdr:colOff>
          <xdr:row>14</xdr:row>
          <xdr:rowOff>127000</xdr:rowOff>
        </xdr:to>
        <xdr:sp macro="" textlink="">
          <xdr:nvSpPr>
            <xdr:cNvPr id="2560" name="Check Box 512" hidden="1">
              <a:extLst>
                <a:ext uri="{63B3BB69-23CF-44E3-9099-C40C66FF867C}">
                  <a14:compatExt spid="_x0000_s2560"/>
                </a:ext>
                <a:ext uri="{FF2B5EF4-FFF2-40B4-BE49-F238E27FC236}">
                  <a16:creationId xmlns:a16="http://schemas.microsoft.com/office/drawing/2014/main" id="{00000000-0008-0000-0000-000000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16</xdr:row>
          <xdr:rowOff>38100</xdr:rowOff>
        </xdr:from>
        <xdr:to>
          <xdr:col>2</xdr:col>
          <xdr:colOff>12700</xdr:colOff>
          <xdr:row>16</xdr:row>
          <xdr:rowOff>260350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  <a:ext uri="{FF2B5EF4-FFF2-40B4-BE49-F238E27FC236}">
                  <a16:creationId xmlns:a16="http://schemas.microsoft.com/office/drawing/2014/main" id="{00000000-0008-0000-0000-000049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17</xdr:row>
          <xdr:rowOff>19050</xdr:rowOff>
        </xdr:from>
        <xdr:to>
          <xdr:col>1</xdr:col>
          <xdr:colOff>838200</xdr:colOff>
          <xdr:row>17</xdr:row>
          <xdr:rowOff>260350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  <a:ext uri="{FF2B5EF4-FFF2-40B4-BE49-F238E27FC236}">
                  <a16:creationId xmlns:a16="http://schemas.microsoft.com/office/drawing/2014/main" id="{00000000-0008-0000-0000-00004C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400050</xdr:colOff>
          <xdr:row>18</xdr:row>
          <xdr:rowOff>12700</xdr:rowOff>
        </xdr:from>
        <xdr:to>
          <xdr:col>2</xdr:col>
          <xdr:colOff>0</xdr:colOff>
          <xdr:row>18</xdr:row>
          <xdr:rowOff>241300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  <a:ext uri="{FF2B5EF4-FFF2-40B4-BE49-F238E27FC236}">
                  <a16:creationId xmlns:a16="http://schemas.microsoft.com/office/drawing/2014/main" id="{00000000-0008-0000-0000-00004D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412750</xdr:colOff>
          <xdr:row>18</xdr:row>
          <xdr:rowOff>209550</xdr:rowOff>
        </xdr:from>
        <xdr:to>
          <xdr:col>1</xdr:col>
          <xdr:colOff>869950</xdr:colOff>
          <xdr:row>20</xdr:row>
          <xdr:rowOff>12700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  <a:ext uri="{FF2B5EF4-FFF2-40B4-BE49-F238E27FC236}">
                  <a16:creationId xmlns:a16="http://schemas.microsoft.com/office/drawing/2014/main" id="{00000000-0008-0000-0000-00004E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19</xdr:row>
          <xdr:rowOff>266700</xdr:rowOff>
        </xdr:from>
        <xdr:to>
          <xdr:col>7</xdr:col>
          <xdr:colOff>222250</xdr:colOff>
          <xdr:row>21</xdr:row>
          <xdr:rowOff>12700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  <a:ext uri="{FF2B5EF4-FFF2-40B4-BE49-F238E27FC236}">
                  <a16:creationId xmlns:a16="http://schemas.microsoft.com/office/drawing/2014/main" id="{00000000-0008-0000-0000-00005A0A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2004" rIns="0" bIns="32004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Die Mahlzeiten werden nicht vollständig angeboten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809625</xdr:colOff>
      <xdr:row>21</xdr:row>
      <xdr:rowOff>9525</xdr:rowOff>
    </xdr:from>
    <xdr:to>
      <xdr:col>9</xdr:col>
      <xdr:colOff>485775</xdr:colOff>
      <xdr:row>27</xdr:row>
      <xdr:rowOff>76200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100-000002040000}"/>
            </a:ext>
          </a:extLst>
        </xdr:cNvPr>
        <xdr:cNvSpPr txBox="1">
          <a:spLocks noChangeArrowheads="1"/>
        </xdr:cNvSpPr>
      </xdr:nvSpPr>
      <xdr:spPr bwMode="auto">
        <a:xfrm>
          <a:off x="5067300" y="3886200"/>
          <a:ext cx="3381375" cy="1181100"/>
        </a:xfrm>
        <a:prstGeom prst="rect">
          <a:avLst/>
        </a:prstGeom>
        <a:solidFill>
          <a:srgbClr val="FF0000"/>
        </a:solidFill>
        <a:ln w="19050">
          <a:solidFill>
            <a:srgbClr val="FF6600"/>
          </a:solidFill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de-CH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Auf diesem Blatt werden die Parameter angepasst. Hauptsächlich in den gelben Zellen. Alle anderen Zellen sind Formelbasiert und sollten nicht abgeändert werden, ausser es ändert sich etwas an den Berechnungsmethoden.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43"/>
  <sheetViews>
    <sheetView showGridLines="0" tabSelected="1" zoomScaleNormal="100" workbookViewId="0">
      <selection activeCell="D11" sqref="D11"/>
    </sheetView>
  </sheetViews>
  <sheetFormatPr baseColWidth="10" defaultColWidth="9" defaultRowHeight="14"/>
  <cols>
    <col min="1" max="4" width="11.58203125" customWidth="1"/>
    <col min="5" max="5" width="1.75" customWidth="1"/>
    <col min="6" max="6" width="12.58203125" customWidth="1"/>
    <col min="7" max="7" width="12.58203125" style="5" customWidth="1"/>
    <col min="8" max="8" width="4.83203125" customWidth="1"/>
    <col min="19" max="19" width="43.58203125" customWidth="1"/>
  </cols>
  <sheetData>
    <row r="1" spans="1:17" ht="28">
      <c r="A1" s="10" t="s">
        <v>26</v>
      </c>
      <c r="B1" s="11"/>
      <c r="C1" s="11"/>
      <c r="D1" s="11"/>
      <c r="E1" s="11"/>
      <c r="F1" s="11"/>
      <c r="G1" s="17"/>
      <c r="H1" s="11"/>
      <c r="I1" s="9"/>
      <c r="J1" s="9"/>
      <c r="K1" s="9"/>
      <c r="L1" s="9"/>
      <c r="M1" s="9"/>
      <c r="N1" s="9"/>
      <c r="O1" s="9"/>
      <c r="P1" s="9"/>
      <c r="Q1" s="9"/>
    </row>
    <row r="2" spans="1:17" ht="18.75" customHeight="1">
      <c r="A2" s="11"/>
      <c r="B2" s="11"/>
      <c r="C2" s="11"/>
      <c r="D2" s="11"/>
      <c r="E2" s="11"/>
      <c r="F2" s="11"/>
      <c r="G2" s="17"/>
      <c r="H2" s="11"/>
      <c r="I2" s="9"/>
      <c r="J2" s="9"/>
      <c r="K2" s="9"/>
      <c r="L2" s="9"/>
      <c r="M2" s="9"/>
      <c r="N2" s="9"/>
      <c r="O2" s="9"/>
      <c r="P2" s="9"/>
      <c r="Q2" s="9"/>
    </row>
    <row r="3" spans="1:17" ht="18.75" customHeight="1">
      <c r="A3" s="12" t="s">
        <v>6</v>
      </c>
      <c r="B3" s="11"/>
      <c r="C3" s="11"/>
      <c r="D3" s="11"/>
      <c r="E3" s="11"/>
      <c r="F3" s="11"/>
      <c r="G3" s="17"/>
      <c r="H3" s="11"/>
      <c r="I3" s="9"/>
      <c r="J3" s="9"/>
      <c r="K3" s="9"/>
      <c r="L3" s="9"/>
      <c r="M3" s="9"/>
      <c r="N3" s="9"/>
      <c r="O3" s="9"/>
      <c r="P3" s="9"/>
      <c r="Q3" s="9"/>
    </row>
    <row r="4" spans="1:17" ht="18.75" customHeight="1" thickBot="1">
      <c r="A4" s="11"/>
      <c r="B4" s="11"/>
      <c r="C4" s="11"/>
      <c r="D4" s="11"/>
      <c r="E4" s="11"/>
      <c r="F4" s="11"/>
      <c r="G4" s="17"/>
      <c r="H4" s="11"/>
      <c r="I4" s="9"/>
      <c r="J4" s="9"/>
      <c r="K4" s="9"/>
      <c r="L4" s="9"/>
      <c r="M4" s="9"/>
      <c r="N4" s="9"/>
      <c r="O4" s="9"/>
      <c r="P4" s="9"/>
      <c r="Q4" s="9"/>
    </row>
    <row r="5" spans="1:17" ht="18.75" customHeight="1" thickBot="1">
      <c r="A5" s="12" t="s">
        <v>1</v>
      </c>
      <c r="B5" s="21" t="s">
        <v>3</v>
      </c>
      <c r="C5" s="21" t="s">
        <v>2</v>
      </c>
      <c r="D5" s="21" t="s">
        <v>7</v>
      </c>
      <c r="E5" s="21"/>
      <c r="F5" s="29" t="s">
        <v>27</v>
      </c>
      <c r="G5" s="22" t="s">
        <v>8</v>
      </c>
      <c r="H5" s="11"/>
      <c r="I5" s="9"/>
      <c r="J5" s="9"/>
      <c r="K5" s="9"/>
      <c r="L5" s="9"/>
      <c r="M5" s="9"/>
      <c r="N5" s="9"/>
      <c r="O5" s="9"/>
      <c r="P5" s="9"/>
      <c r="Q5" s="9"/>
    </row>
    <row r="6" spans="1:17" ht="18.75" customHeight="1">
      <c r="A6" s="17">
        <v>4</v>
      </c>
      <c r="B6" s="18">
        <f>VLOOKUP(A6,Stammdaten!$A$6:$E$18,2,FALSE)</f>
        <v>4025</v>
      </c>
      <c r="C6" s="18">
        <f>VLOOKUP(A6,Stammdaten!$A$6:$E$18,3,FALSE)</f>
        <v>4599</v>
      </c>
      <c r="D6" s="18">
        <f>VLOOKUP(A6,Stammdaten!$A$6:$E$18,5,FALSE)</f>
        <v>18.100000000000001</v>
      </c>
      <c r="E6" s="18"/>
      <c r="F6" s="37">
        <f>D6/2*26</f>
        <v>235.3</v>
      </c>
      <c r="G6" s="23">
        <f>D6*30</f>
        <v>543</v>
      </c>
      <c r="H6" s="11"/>
      <c r="I6" s="9"/>
      <c r="J6" s="9"/>
      <c r="K6" s="9"/>
      <c r="L6" s="9"/>
      <c r="M6" s="9"/>
      <c r="N6" s="9"/>
      <c r="O6" s="9"/>
      <c r="P6" s="9"/>
      <c r="Q6" s="9"/>
    </row>
    <row r="7" spans="1:17" ht="18.75" customHeight="1">
      <c r="A7" s="11"/>
      <c r="B7" s="11"/>
      <c r="C7" s="11"/>
      <c r="D7" s="11"/>
      <c r="E7" s="11"/>
      <c r="F7" s="38"/>
      <c r="G7" s="24"/>
      <c r="H7" s="11"/>
      <c r="I7" s="9"/>
      <c r="J7" s="9"/>
      <c r="K7" s="9"/>
      <c r="L7" s="9"/>
      <c r="M7" s="9"/>
      <c r="N7" s="9"/>
      <c r="O7" s="9"/>
      <c r="P7" s="9"/>
      <c r="Q7" s="9"/>
    </row>
    <row r="8" spans="1:17" ht="18.75" customHeight="1">
      <c r="A8" s="12" t="s">
        <v>12</v>
      </c>
      <c r="B8" s="11"/>
      <c r="C8" s="11"/>
      <c r="D8" s="11"/>
      <c r="E8" s="11"/>
      <c r="F8" s="38"/>
      <c r="G8" s="24"/>
      <c r="H8" s="11"/>
      <c r="I8" s="9"/>
      <c r="J8" s="9"/>
      <c r="K8" s="9"/>
      <c r="L8" s="9"/>
      <c r="M8" s="9"/>
      <c r="N8" s="9"/>
      <c r="O8" s="9"/>
      <c r="P8" s="9"/>
      <c r="Q8" s="9"/>
    </row>
    <row r="9" spans="1:17" ht="18.75" customHeight="1">
      <c r="A9" s="11"/>
      <c r="B9" s="11"/>
      <c r="C9" s="11"/>
      <c r="D9" s="11"/>
      <c r="E9" s="11"/>
      <c r="F9" s="38"/>
      <c r="G9" s="24"/>
      <c r="H9" s="11"/>
      <c r="I9" s="9"/>
      <c r="J9" s="9"/>
      <c r="K9" s="9"/>
      <c r="L9" s="9"/>
      <c r="M9" s="9"/>
      <c r="N9" s="9"/>
      <c r="O9" s="9"/>
      <c r="P9" s="9"/>
      <c r="Q9" s="9"/>
    </row>
    <row r="10" spans="1:17" ht="18.75" customHeight="1">
      <c r="A10" s="14" t="s">
        <v>13</v>
      </c>
      <c r="B10" s="11"/>
      <c r="C10" s="11"/>
      <c r="D10" s="13">
        <v>7.5</v>
      </c>
      <c r="E10" s="13"/>
      <c r="F10" s="39">
        <f>SoldTag*26</f>
        <v>130</v>
      </c>
      <c r="G10" s="25">
        <f>SoldMonat</f>
        <v>150</v>
      </c>
      <c r="H10" s="11"/>
      <c r="I10" s="9"/>
      <c r="J10" s="9"/>
      <c r="K10" s="9"/>
      <c r="L10" s="9"/>
      <c r="M10" s="9"/>
      <c r="N10" s="9"/>
      <c r="O10" s="9"/>
      <c r="P10" s="9"/>
      <c r="Q10" s="9"/>
    </row>
    <row r="11" spans="1:17" ht="18.75" customHeight="1">
      <c r="A11" s="11"/>
      <c r="B11" s="11"/>
      <c r="C11" s="11"/>
      <c r="D11" s="11"/>
      <c r="E11" s="11"/>
      <c r="F11" s="38"/>
      <c r="G11" s="24"/>
      <c r="H11" s="11"/>
      <c r="I11" s="9"/>
      <c r="J11" s="9"/>
      <c r="K11" s="9"/>
      <c r="L11" s="9"/>
      <c r="M11" s="9"/>
      <c r="N11" s="9"/>
      <c r="O11" s="9"/>
      <c r="P11" s="9"/>
      <c r="Q11" s="9"/>
    </row>
    <row r="12" spans="1:17" ht="18.75" customHeight="1">
      <c r="A12" s="14" t="s">
        <v>35</v>
      </c>
      <c r="B12" s="11"/>
      <c r="C12" s="11"/>
      <c r="D12" s="11"/>
      <c r="E12" s="11"/>
      <c r="F12" s="38"/>
      <c r="G12" s="24"/>
      <c r="H12" s="11"/>
      <c r="I12" s="9"/>
      <c r="J12" s="9"/>
      <c r="K12" s="9"/>
      <c r="L12" s="9"/>
      <c r="M12" s="9"/>
      <c r="N12" s="9"/>
      <c r="O12" s="9"/>
      <c r="P12" s="9"/>
      <c r="Q12" s="9"/>
    </row>
    <row r="13" spans="1:17" ht="18.75" customHeight="1">
      <c r="A13" s="14"/>
      <c r="B13" s="11"/>
      <c r="C13" s="11"/>
      <c r="D13" s="11"/>
      <c r="E13" s="11"/>
      <c r="F13" s="38"/>
      <c r="G13" s="24"/>
      <c r="H13" s="11"/>
      <c r="I13" s="9"/>
      <c r="J13" s="9"/>
      <c r="K13" s="9"/>
      <c r="L13" s="9"/>
      <c r="M13" s="9"/>
      <c r="N13" s="9"/>
      <c r="O13" s="9"/>
      <c r="P13" s="9"/>
      <c r="Q13" s="9"/>
    </row>
    <row r="14" spans="1:17" ht="18.75" customHeight="1">
      <c r="A14" s="14"/>
      <c r="B14" s="11"/>
      <c r="C14" s="11"/>
      <c r="D14" s="11"/>
      <c r="E14" s="11"/>
      <c r="F14" s="38"/>
      <c r="G14" s="24"/>
      <c r="H14" s="11"/>
      <c r="I14" s="9"/>
      <c r="J14" s="9"/>
      <c r="K14" s="9"/>
      <c r="L14" s="9"/>
      <c r="M14" s="9"/>
      <c r="N14" s="9"/>
      <c r="O14" s="9"/>
      <c r="P14" s="9"/>
      <c r="Q14" s="9"/>
    </row>
    <row r="15" spans="1:17" ht="18.75" customHeight="1">
      <c r="A15" s="11"/>
      <c r="B15" s="11"/>
      <c r="C15" s="11"/>
      <c r="D15" s="11"/>
      <c r="E15" s="11"/>
      <c r="F15" s="38"/>
      <c r="G15" s="24"/>
      <c r="H15" s="11"/>
      <c r="I15" s="9"/>
      <c r="J15" s="9"/>
      <c r="K15" s="9"/>
      <c r="L15" s="9"/>
      <c r="M15" s="9"/>
      <c r="N15" s="9"/>
      <c r="O15" s="9"/>
      <c r="P15" s="9"/>
      <c r="Q15" s="9"/>
    </row>
    <row r="16" spans="1:17" ht="18.75" customHeight="1">
      <c r="A16" s="14" t="s">
        <v>36</v>
      </c>
      <c r="B16" s="11"/>
      <c r="C16" s="11"/>
      <c r="D16" s="11"/>
      <c r="E16" s="11"/>
      <c r="F16" s="38"/>
      <c r="G16" s="24"/>
      <c r="H16" s="11"/>
      <c r="I16" s="9"/>
      <c r="J16" s="9"/>
      <c r="K16" s="9"/>
      <c r="L16" s="9"/>
      <c r="M16" s="9"/>
      <c r="N16" s="9"/>
      <c r="O16" s="9"/>
      <c r="P16" s="9"/>
      <c r="Q16" s="9"/>
    </row>
    <row r="17" spans="1:17" ht="21" customHeight="1">
      <c r="A17" s="34" t="s">
        <v>18</v>
      </c>
      <c r="B17" s="11"/>
      <c r="C17" s="11"/>
      <c r="D17" s="32">
        <f>IF(I17,Stammdaten!B32,0)</f>
        <v>0</v>
      </c>
      <c r="E17" s="13"/>
      <c r="F17" s="40">
        <f>D17*19</f>
        <v>0</v>
      </c>
      <c r="G17" s="26">
        <f>D17*22</f>
        <v>0</v>
      </c>
      <c r="H17" s="11"/>
      <c r="I17" s="35" t="b">
        <v>0</v>
      </c>
      <c r="J17" s="35"/>
      <c r="K17" s="36"/>
      <c r="L17" s="9"/>
      <c r="M17" s="9"/>
      <c r="N17" s="9"/>
      <c r="O17" s="9"/>
      <c r="P17" s="9"/>
      <c r="Q17" s="9"/>
    </row>
    <row r="18" spans="1:17" ht="21" customHeight="1">
      <c r="A18" s="34" t="s">
        <v>38</v>
      </c>
      <c r="B18" s="11"/>
      <c r="C18" s="11"/>
      <c r="D18" s="32">
        <f>IF(I18,Stammdaten!B33,0)</f>
        <v>0</v>
      </c>
      <c r="E18" s="13"/>
      <c r="F18" s="40">
        <f>D18*20</f>
        <v>0</v>
      </c>
      <c r="G18" s="26">
        <f>D18*22</f>
        <v>0</v>
      </c>
      <c r="H18" s="11"/>
      <c r="I18" s="35" t="b">
        <v>0</v>
      </c>
      <c r="J18" s="35"/>
      <c r="K18" s="35"/>
      <c r="L18" s="9"/>
      <c r="M18" s="9"/>
      <c r="N18" s="9"/>
      <c r="O18" s="9"/>
      <c r="P18" s="9"/>
      <c r="Q18" s="9"/>
    </row>
    <row r="19" spans="1:17" ht="21" customHeight="1">
      <c r="A19" s="34" t="s">
        <v>20</v>
      </c>
      <c r="B19" s="11"/>
      <c r="C19" s="11"/>
      <c r="D19" s="32">
        <f>IF(I19,Stammdaten!B34,0)</f>
        <v>0</v>
      </c>
      <c r="E19" s="13"/>
      <c r="F19" s="40">
        <f>D19*19</f>
        <v>0</v>
      </c>
      <c r="G19" s="26">
        <f>D19*22</f>
        <v>0</v>
      </c>
      <c r="H19" s="11"/>
      <c r="I19" s="35" t="b">
        <v>0</v>
      </c>
      <c r="J19" s="35"/>
      <c r="K19" s="35"/>
      <c r="L19" s="9"/>
      <c r="M19" s="9"/>
      <c r="N19" s="9"/>
      <c r="O19" s="9"/>
      <c r="P19" s="9"/>
      <c r="Q19" s="9"/>
    </row>
    <row r="20" spans="1:17" ht="21" customHeight="1">
      <c r="A20" s="34" t="s">
        <v>32</v>
      </c>
      <c r="B20" s="11"/>
      <c r="C20" s="11"/>
      <c r="D20" s="32">
        <f>IF($I$20,KostWeekend,0)</f>
        <v>0</v>
      </c>
      <c r="E20" s="13"/>
      <c r="F20" s="40">
        <f>IF($I$20,D20*Freitage26,0)</f>
        <v>0</v>
      </c>
      <c r="G20" s="26">
        <f>IF(I20,D20*Freitage,0)</f>
        <v>0</v>
      </c>
      <c r="H20" s="11"/>
      <c r="I20" s="35" t="b">
        <v>0</v>
      </c>
      <c r="J20" s="35"/>
      <c r="K20" s="35"/>
      <c r="L20" s="9"/>
      <c r="M20" s="9"/>
      <c r="N20" s="9"/>
      <c r="O20" s="9"/>
      <c r="P20" s="9"/>
      <c r="Q20" s="9"/>
    </row>
    <row r="21" spans="1:17" ht="21" customHeight="1">
      <c r="A21" s="11"/>
      <c r="B21" s="11"/>
      <c r="C21" s="11"/>
      <c r="D21" s="32"/>
      <c r="E21" s="13"/>
      <c r="F21" s="40"/>
      <c r="G21" s="26"/>
      <c r="H21" s="11"/>
      <c r="I21" s="35"/>
      <c r="J21" s="35"/>
      <c r="K21" s="35"/>
      <c r="L21" s="9"/>
      <c r="M21" s="9"/>
      <c r="N21" s="9"/>
      <c r="O21" s="9"/>
      <c r="P21" s="9"/>
      <c r="Q21" s="9"/>
    </row>
    <row r="22" spans="1:17" ht="18.75" customHeight="1">
      <c r="A22" s="12" t="s">
        <v>24</v>
      </c>
      <c r="B22" s="11"/>
      <c r="C22" s="11"/>
      <c r="D22" s="33"/>
      <c r="E22" s="11"/>
      <c r="F22" s="39">
        <f>SUM(F17:F20)</f>
        <v>0</v>
      </c>
      <c r="G22" s="27">
        <f>SUM(G17:G20)</f>
        <v>0</v>
      </c>
      <c r="H22" s="11"/>
      <c r="I22" s="35"/>
      <c r="J22" s="35"/>
      <c r="K22" s="35"/>
      <c r="L22" s="9"/>
      <c r="M22" s="9"/>
      <c r="N22" s="9"/>
      <c r="O22" s="9"/>
      <c r="P22" s="9"/>
      <c r="Q22" s="9"/>
    </row>
    <row r="23" spans="1:17" ht="18.75" customHeight="1">
      <c r="A23" s="12"/>
      <c r="B23" s="11"/>
      <c r="C23" s="11"/>
      <c r="D23" s="33"/>
      <c r="E23" s="11"/>
      <c r="F23" s="38"/>
      <c r="G23" s="28"/>
      <c r="H23" s="11"/>
      <c r="I23" s="35"/>
      <c r="J23" s="35"/>
      <c r="K23" s="35"/>
      <c r="L23" s="35"/>
      <c r="M23" s="9"/>
      <c r="N23" s="9"/>
      <c r="O23" s="9"/>
      <c r="P23" s="9"/>
      <c r="Q23" s="9"/>
    </row>
    <row r="24" spans="1:17" ht="18.75" customHeight="1">
      <c r="A24" s="14" t="s">
        <v>25</v>
      </c>
      <c r="B24" s="11"/>
      <c r="C24" s="11" t="s">
        <v>37</v>
      </c>
      <c r="D24" s="33"/>
      <c r="E24" s="11"/>
      <c r="F24" s="39">
        <v>80</v>
      </c>
      <c r="G24" s="27">
        <v>80</v>
      </c>
      <c r="H24" s="11"/>
      <c r="I24" s="35"/>
      <c r="J24" s="35"/>
      <c r="K24" s="35"/>
      <c r="L24" s="9"/>
      <c r="M24" s="9"/>
      <c r="N24" s="9"/>
      <c r="O24" s="9"/>
      <c r="P24" s="9"/>
      <c r="Q24" s="9"/>
    </row>
    <row r="25" spans="1:17" ht="18.75" customHeight="1">
      <c r="A25" s="12"/>
      <c r="B25" s="11"/>
      <c r="C25" s="11"/>
      <c r="D25" s="33"/>
      <c r="E25" s="11"/>
      <c r="F25" s="38"/>
      <c r="G25" s="28"/>
      <c r="H25" s="11"/>
      <c r="I25" s="35"/>
      <c r="J25" s="35"/>
      <c r="K25" s="35"/>
      <c r="L25" s="9"/>
      <c r="M25" s="9"/>
      <c r="N25" s="9"/>
      <c r="O25" s="9"/>
      <c r="P25" s="9"/>
      <c r="Q25" s="9"/>
    </row>
    <row r="26" spans="1:17" ht="18.75" customHeight="1">
      <c r="A26" s="12" t="s">
        <v>21</v>
      </c>
      <c r="B26" s="11"/>
      <c r="C26" s="11"/>
      <c r="D26" s="33"/>
      <c r="E26" s="11"/>
      <c r="F26" s="38"/>
      <c r="G26" s="24"/>
      <c r="H26" s="11"/>
      <c r="I26" s="35"/>
      <c r="J26" s="35"/>
      <c r="K26" s="35"/>
      <c r="L26" s="9"/>
      <c r="M26" s="9"/>
      <c r="N26" s="9"/>
      <c r="O26" s="9"/>
      <c r="P26" s="9"/>
      <c r="Q26" s="9"/>
    </row>
    <row r="27" spans="1:17" ht="18.75" hidden="1" customHeight="1">
      <c r="A27" s="11"/>
      <c r="B27" s="11"/>
      <c r="C27" s="11"/>
      <c r="D27" s="33"/>
      <c r="E27" s="11"/>
      <c r="F27" s="38"/>
      <c r="G27" s="24"/>
      <c r="H27" s="11"/>
      <c r="I27" s="35"/>
      <c r="J27" s="35"/>
      <c r="K27" s="35"/>
      <c r="L27" s="9"/>
      <c r="M27" s="9"/>
      <c r="N27" s="9"/>
      <c r="O27" s="9"/>
      <c r="P27" s="9"/>
      <c r="Q27" s="9"/>
    </row>
    <row r="28" spans="1:17" ht="18.75" hidden="1" customHeight="1">
      <c r="A28" s="11"/>
      <c r="B28" s="11"/>
      <c r="C28" s="11"/>
      <c r="D28" s="33"/>
      <c r="E28" s="11"/>
      <c r="F28" s="38"/>
      <c r="G28" s="24"/>
      <c r="H28" s="11"/>
      <c r="I28" s="35"/>
      <c r="J28" s="35"/>
      <c r="K28" s="35"/>
      <c r="L28" s="9"/>
      <c r="M28" s="9"/>
      <c r="N28" s="9"/>
      <c r="O28" s="9"/>
      <c r="P28" s="9"/>
      <c r="Q28" s="9"/>
    </row>
    <row r="29" spans="1:17" ht="1.5" customHeight="1">
      <c r="A29" s="11"/>
      <c r="B29" s="11"/>
      <c r="C29" s="11"/>
      <c r="D29" s="33"/>
      <c r="E29" s="11"/>
      <c r="F29" s="38"/>
      <c r="G29" s="24"/>
      <c r="H29" s="11"/>
      <c r="I29" s="35"/>
      <c r="J29" s="35"/>
      <c r="K29" s="35"/>
      <c r="L29" s="9"/>
      <c r="M29" s="9"/>
      <c r="N29" s="9"/>
      <c r="O29" s="9"/>
      <c r="P29" s="9"/>
      <c r="Q29" s="9"/>
    </row>
    <row r="30" spans="1:17" ht="21.75" customHeight="1">
      <c r="A30" s="44" t="s">
        <v>40</v>
      </c>
      <c r="B30" s="45"/>
      <c r="C30" s="45"/>
      <c r="D30" s="45"/>
      <c r="E30" s="11"/>
      <c r="F30" s="38"/>
      <c r="G30" s="24"/>
      <c r="H30" s="11"/>
      <c r="I30" s="35"/>
      <c r="J30" s="35"/>
      <c r="K30" s="35"/>
      <c r="L30" s="9"/>
      <c r="M30" s="9"/>
      <c r="N30" s="9"/>
      <c r="O30" s="9"/>
      <c r="P30" s="9"/>
      <c r="Q30" s="9"/>
    </row>
    <row r="31" spans="1:17" ht="21" customHeight="1">
      <c r="A31" s="11"/>
      <c r="B31" s="11"/>
      <c r="C31" s="11"/>
      <c r="D31" s="32">
        <f>IF(I31,Stammdaten!C43,0)</f>
        <v>12.2</v>
      </c>
      <c r="E31" s="13"/>
      <c r="F31" s="40">
        <f>D31/2*26</f>
        <v>158.6</v>
      </c>
      <c r="G31" s="26">
        <f>D31*30</f>
        <v>366</v>
      </c>
      <c r="H31" s="11"/>
      <c r="I31" s="35" t="b">
        <v>1</v>
      </c>
      <c r="J31" s="35"/>
      <c r="K31" s="35"/>
      <c r="L31" s="9"/>
      <c r="M31" s="9"/>
      <c r="N31" s="9"/>
      <c r="O31" s="9"/>
      <c r="P31" s="9"/>
      <c r="Q31" s="9"/>
    </row>
    <row r="32" spans="1:17" ht="21" customHeight="1">
      <c r="A32" s="11"/>
      <c r="B32" s="11"/>
      <c r="C32" s="11"/>
      <c r="D32" s="32">
        <f>IF(I32,Stammdaten!C44,0)</f>
        <v>0</v>
      </c>
      <c r="E32" s="13"/>
      <c r="F32" s="40">
        <f>D32/2*26</f>
        <v>0</v>
      </c>
      <c r="G32" s="26">
        <f>D32*30</f>
        <v>0</v>
      </c>
      <c r="H32" s="11"/>
      <c r="I32" s="35" t="b">
        <v>0</v>
      </c>
      <c r="J32" s="35"/>
      <c r="K32" s="35"/>
      <c r="L32" s="9"/>
      <c r="M32" s="9"/>
      <c r="N32" s="9"/>
      <c r="O32" s="9"/>
      <c r="P32" s="9"/>
      <c r="Q32" s="9"/>
    </row>
    <row r="33" spans="1:17" ht="21" customHeight="1">
      <c r="A33" s="11"/>
      <c r="B33" s="11"/>
      <c r="C33" s="11"/>
      <c r="D33" s="32">
        <f>IF(I33,Stammdaten!C45,0)</f>
        <v>0</v>
      </c>
      <c r="E33" s="13"/>
      <c r="F33" s="40">
        <f>D33/2*26</f>
        <v>0</v>
      </c>
      <c r="G33" s="26">
        <f>D33*30</f>
        <v>0</v>
      </c>
      <c r="H33" s="11"/>
      <c r="I33" s="35" t="b">
        <v>0</v>
      </c>
      <c r="J33" s="35"/>
      <c r="K33" s="35"/>
      <c r="L33" s="9"/>
      <c r="M33" s="9"/>
      <c r="N33" s="9"/>
      <c r="O33" s="9"/>
      <c r="P33" s="9"/>
      <c r="Q33" s="9"/>
    </row>
    <row r="34" spans="1:17" ht="21" customHeight="1">
      <c r="A34" s="11"/>
      <c r="B34" s="11"/>
      <c r="C34" s="11"/>
      <c r="D34" s="32">
        <f>IF(I34,Stammdaten!B47,0)</f>
        <v>0</v>
      </c>
      <c r="E34" s="13"/>
      <c r="F34" s="40">
        <f>D34*26</f>
        <v>0</v>
      </c>
      <c r="G34" s="26">
        <f>D34*30</f>
        <v>0</v>
      </c>
      <c r="H34" s="11"/>
      <c r="I34" s="35" t="b">
        <v>0</v>
      </c>
      <c r="J34" s="35"/>
      <c r="K34" s="35"/>
      <c r="L34" s="9"/>
      <c r="M34" s="9"/>
      <c r="N34" s="9"/>
      <c r="O34" s="9"/>
      <c r="P34" s="9"/>
      <c r="Q34" s="9"/>
    </row>
    <row r="35" spans="1:17" ht="18.75" customHeight="1">
      <c r="A35" s="12" t="s">
        <v>34</v>
      </c>
      <c r="B35" s="11"/>
      <c r="C35" s="11"/>
      <c r="D35" s="32"/>
      <c r="E35" s="13"/>
      <c r="F35" s="39">
        <f>SUM(F31:F34)</f>
        <v>158.6</v>
      </c>
      <c r="G35" s="27">
        <f>SUM(G31:G34)</f>
        <v>366</v>
      </c>
      <c r="H35" s="11"/>
      <c r="I35" s="35"/>
      <c r="J35" s="35"/>
      <c r="K35" s="35"/>
      <c r="L35" s="9"/>
      <c r="M35" s="9"/>
      <c r="N35" s="9"/>
      <c r="O35" s="9"/>
      <c r="P35" s="9"/>
      <c r="Q35" s="9"/>
    </row>
    <row r="36" spans="1:17" ht="21" customHeight="1" thickBot="1">
      <c r="A36" s="12"/>
      <c r="B36" s="11"/>
      <c r="C36" s="11"/>
      <c r="D36" s="32"/>
      <c r="E36" s="13"/>
      <c r="F36" s="40"/>
      <c r="G36" s="26"/>
      <c r="H36" s="11"/>
      <c r="I36" s="35"/>
      <c r="J36" s="35"/>
      <c r="K36" s="35"/>
      <c r="L36" s="9"/>
      <c r="M36" s="9"/>
      <c r="N36" s="9"/>
      <c r="O36" s="9"/>
      <c r="P36" s="9"/>
      <c r="Q36" s="9"/>
    </row>
    <row r="37" spans="1:17" ht="18.75" customHeight="1" thickBot="1">
      <c r="A37" s="12" t="s">
        <v>39</v>
      </c>
      <c r="B37" s="11"/>
      <c r="C37" s="11"/>
      <c r="D37" s="11"/>
      <c r="E37" s="11"/>
      <c r="F37" s="30">
        <f>SUM(F35+F24+F22+F10+F6)</f>
        <v>603.90000000000009</v>
      </c>
      <c r="G37" s="30">
        <f>SUM(G35+G24+G22+G10+G6)</f>
        <v>1139</v>
      </c>
      <c r="H37" s="11"/>
      <c r="I37" s="35"/>
      <c r="J37" s="35"/>
      <c r="K37" s="35"/>
      <c r="L37" s="9"/>
      <c r="M37" s="9"/>
      <c r="N37" s="9"/>
      <c r="O37" s="9"/>
      <c r="P37" s="9"/>
      <c r="Q37" s="9"/>
    </row>
    <row r="38" spans="1:17" ht="18.75" customHeight="1">
      <c r="A38" s="9"/>
      <c r="B38" s="9"/>
      <c r="C38" s="9"/>
      <c r="D38" s="9"/>
      <c r="E38" s="9"/>
      <c r="F38" s="9"/>
      <c r="G38" s="19"/>
      <c r="H38" s="9"/>
      <c r="I38" s="35"/>
      <c r="J38" s="35"/>
      <c r="K38" s="35"/>
      <c r="L38" s="9"/>
      <c r="M38" s="9"/>
      <c r="N38" s="9"/>
      <c r="O38" s="9"/>
      <c r="P38" s="9"/>
      <c r="Q38" s="9"/>
    </row>
    <row r="39" spans="1:17">
      <c r="A39" s="9"/>
      <c r="B39" s="9"/>
      <c r="C39" s="9"/>
      <c r="D39" s="9"/>
      <c r="E39" s="9"/>
      <c r="F39" s="9"/>
      <c r="G39" s="19"/>
      <c r="H39" s="9"/>
      <c r="I39" s="9"/>
      <c r="J39" s="9"/>
      <c r="K39" s="9"/>
      <c r="L39" s="9"/>
      <c r="M39" s="9"/>
      <c r="N39" s="9"/>
      <c r="O39" s="9"/>
      <c r="P39" s="9"/>
      <c r="Q39" s="9"/>
    </row>
    <row r="40" spans="1:17">
      <c r="A40" s="9"/>
      <c r="B40" s="9"/>
      <c r="C40" s="9"/>
      <c r="D40" s="9"/>
      <c r="E40" s="9"/>
      <c r="F40" s="41"/>
      <c r="G40" s="31"/>
      <c r="H40" s="9"/>
      <c r="I40" s="9"/>
      <c r="J40" s="9"/>
      <c r="K40" s="9"/>
      <c r="L40" s="9"/>
      <c r="M40" s="9"/>
      <c r="N40" s="9"/>
      <c r="O40" s="9"/>
      <c r="P40" s="9"/>
      <c r="Q40" s="9"/>
    </row>
    <row r="41" spans="1:17">
      <c r="A41" s="9"/>
      <c r="B41" s="9"/>
      <c r="C41" s="9"/>
      <c r="D41" s="9"/>
      <c r="E41" s="9"/>
      <c r="F41" s="9"/>
      <c r="G41" s="19"/>
      <c r="H41" s="9"/>
      <c r="I41" s="9"/>
      <c r="J41" s="9"/>
      <c r="K41" s="9"/>
      <c r="L41" s="9"/>
      <c r="M41" s="9"/>
      <c r="N41" s="9"/>
      <c r="O41" s="9"/>
      <c r="P41" s="9"/>
      <c r="Q41" s="9"/>
    </row>
    <row r="42" spans="1:17">
      <c r="A42" s="9"/>
      <c r="B42" s="9"/>
      <c r="C42" s="9"/>
      <c r="D42" s="9"/>
      <c r="E42" s="9"/>
      <c r="F42" s="9"/>
      <c r="G42" s="19"/>
      <c r="H42" s="9"/>
      <c r="I42" s="9"/>
      <c r="J42" s="9"/>
      <c r="K42" s="9"/>
      <c r="L42" s="9"/>
      <c r="M42" s="9"/>
      <c r="N42" s="9"/>
      <c r="O42" s="9"/>
      <c r="P42" s="9"/>
      <c r="Q42" s="9"/>
    </row>
    <row r="43" spans="1:17">
      <c r="A43" s="9"/>
      <c r="B43" s="9"/>
      <c r="C43" s="9"/>
      <c r="D43" s="9"/>
      <c r="E43" s="9"/>
      <c r="F43" s="9"/>
      <c r="G43" s="19"/>
      <c r="H43" s="9"/>
      <c r="I43" s="9"/>
      <c r="J43" s="9"/>
      <c r="K43" s="9"/>
      <c r="L43" s="9"/>
      <c r="M43" s="9"/>
      <c r="N43" s="9"/>
      <c r="O43" s="9"/>
      <c r="P43" s="9"/>
      <c r="Q43" s="9"/>
    </row>
  </sheetData>
  <mergeCells count="1">
    <mergeCell ref="A30:D30"/>
  </mergeCells>
  <phoneticPr fontId="6" type="noConversion"/>
  <dataValidations count="1">
    <dataValidation type="list" allowBlank="1" showInputMessage="1" showErrorMessage="1" sqref="A6" xr:uid="{00000000-0002-0000-0000-000000000000}">
      <formula1>Kategorie</formula1>
    </dataValidation>
  </dataValidations>
  <pageMargins left="0.78740157480314965" right="0.59055118110236227" top="0.98425196850393704" bottom="0.98425196850393704" header="0.51181102362204722" footer="0.51181102362204722"/>
  <pageSetup paperSize="9" orientation="portrait" blackAndWhite="1" r:id="rId1"/>
  <headerFooter alignWithMargins="0"/>
  <ignoredErrors>
    <ignoredError sqref="F18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 altText="Ja">
                <anchor moveWithCells="1">
                  <from>
                    <xdr:col>2</xdr:col>
                    <xdr:colOff>419100</xdr:colOff>
                    <xdr:row>16</xdr:row>
                    <xdr:rowOff>38100</xdr:rowOff>
                  </from>
                  <to>
                    <xdr:col>3</xdr:col>
                    <xdr:colOff>38100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Check Box 3">
              <controlPr defaultSize="0" autoFill="0" autoLine="0" autoPict="0">
                <anchor moveWithCells="1">
                  <from>
                    <xdr:col>2</xdr:col>
                    <xdr:colOff>419100</xdr:colOff>
                    <xdr:row>17</xdr:row>
                    <xdr:rowOff>31750</xdr:rowOff>
                  </from>
                  <to>
                    <xdr:col>3</xdr:col>
                    <xdr:colOff>374650</xdr:colOff>
                    <xdr:row>17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6" name="Check Box 4">
              <controlPr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19050</xdr:rowOff>
                  </from>
                  <to>
                    <xdr:col>3</xdr:col>
                    <xdr:colOff>374650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7" name="Check Box 46">
              <controlPr defaultSize="0" autoFill="0" autoLine="0" autoPict="0">
                <anchor moveWithCells="1">
                  <from>
                    <xdr:col>2</xdr:col>
                    <xdr:colOff>419100</xdr:colOff>
                    <xdr:row>18</xdr:row>
                    <xdr:rowOff>260350</xdr:rowOff>
                  </from>
                  <to>
                    <xdr:col>3</xdr:col>
                    <xdr:colOff>374650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7" r:id="rId8" name="Check Box 439">
              <controlPr defaultSize="0" autoFill="0" autoLine="0" autoPict="0">
                <anchor moveWithCells="1">
                  <from>
                    <xdr:col>0</xdr:col>
                    <xdr:colOff>38100</xdr:colOff>
                    <xdr:row>30</xdr:row>
                    <xdr:rowOff>0</xdr:rowOff>
                  </from>
                  <to>
                    <xdr:col>2</xdr:col>
                    <xdr:colOff>850900</xdr:colOff>
                    <xdr:row>31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8" r:id="rId9" name="Check Box 440">
              <controlPr defaultSize="0" autoFill="0" autoLine="0" autoPict="0">
                <anchor moveWithCells="1">
                  <from>
                    <xdr:col>0</xdr:col>
                    <xdr:colOff>38100</xdr:colOff>
                    <xdr:row>31</xdr:row>
                    <xdr:rowOff>19050</xdr:rowOff>
                  </from>
                  <to>
                    <xdr:col>1</xdr:col>
                    <xdr:colOff>400050</xdr:colOff>
                    <xdr:row>31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89" r:id="rId10" name="Check Box 441">
              <controlPr defaultSize="0" autoFill="0" autoLine="0" autoPict="0">
                <anchor moveWithCells="1">
                  <from>
                    <xdr:col>0</xdr:col>
                    <xdr:colOff>38100</xdr:colOff>
                    <xdr:row>32</xdr:row>
                    <xdr:rowOff>19050</xdr:rowOff>
                  </from>
                  <to>
                    <xdr:col>1</xdr:col>
                    <xdr:colOff>400050</xdr:colOff>
                    <xdr:row>32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490" r:id="rId11" name="Check Box 442">
              <controlPr defaultSize="0" autoFill="0" autoLine="0" autoPict="0">
                <anchor moveWithCells="1">
                  <from>
                    <xdr:col>0</xdr:col>
                    <xdr:colOff>38100</xdr:colOff>
                    <xdr:row>33</xdr:row>
                    <xdr:rowOff>19050</xdr:rowOff>
                  </from>
                  <to>
                    <xdr:col>1</xdr:col>
                    <xdr:colOff>641350</xdr:colOff>
                    <xdr:row>33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59" r:id="rId12" name="Check Box 511">
              <controlPr defaultSize="0" autoFill="0" autoLine="0" autoPict="0">
                <anchor moveWithCells="1">
                  <from>
                    <xdr:col>0</xdr:col>
                    <xdr:colOff>38100</xdr:colOff>
                    <xdr:row>11</xdr:row>
                    <xdr:rowOff>184150</xdr:rowOff>
                  </from>
                  <to>
                    <xdr:col>2</xdr:col>
                    <xdr:colOff>241300</xdr:colOff>
                    <xdr:row>13</xdr:row>
                    <xdr:rowOff>88900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" r:id="rId13" name="Check Box 512">
              <controlPr defaultSize="0" autoFill="0" autoLine="0" autoPict="0">
                <anchor moveWithCells="1">
                  <from>
                    <xdr:col>0</xdr:col>
                    <xdr:colOff>38100</xdr:colOff>
                    <xdr:row>12</xdr:row>
                    <xdr:rowOff>146050</xdr:rowOff>
                  </from>
                  <to>
                    <xdr:col>1</xdr:col>
                    <xdr:colOff>762000</xdr:colOff>
                    <xdr:row>14</xdr:row>
                    <xdr:rowOff>127000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14" name="Check Box 585">
              <controlPr defaultSize="0" autoFill="0" autoLine="0" autoPict="0">
                <anchor moveWithCells="1">
                  <from>
                    <xdr:col>1</xdr:col>
                    <xdr:colOff>400050</xdr:colOff>
                    <xdr:row>16</xdr:row>
                    <xdr:rowOff>38100</xdr:rowOff>
                  </from>
                  <to>
                    <xdr:col>2</xdr:col>
                    <xdr:colOff>12700</xdr:colOff>
                    <xdr:row>16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15" name="Check Box 588">
              <controlPr defaultSize="0" autoFill="0" autoLine="0" autoPict="0">
                <anchor moveWithCells="1">
                  <from>
                    <xdr:col>1</xdr:col>
                    <xdr:colOff>400050</xdr:colOff>
                    <xdr:row>17</xdr:row>
                    <xdr:rowOff>19050</xdr:rowOff>
                  </from>
                  <to>
                    <xdr:col>1</xdr:col>
                    <xdr:colOff>838200</xdr:colOff>
                    <xdr:row>17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16" name="Check Box 589">
              <controlPr defaultSize="0" autoFill="0" autoLine="0" autoPict="0">
                <anchor moveWithCells="1">
                  <from>
                    <xdr:col>1</xdr:col>
                    <xdr:colOff>400050</xdr:colOff>
                    <xdr:row>18</xdr:row>
                    <xdr:rowOff>12700</xdr:rowOff>
                  </from>
                  <to>
                    <xdr:col>2</xdr:col>
                    <xdr:colOff>0</xdr:colOff>
                    <xdr:row>18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17" name="Check Box 590">
              <controlPr defaultSize="0" autoFill="0" autoLine="0" autoPict="0">
                <anchor moveWithCells="1">
                  <from>
                    <xdr:col>1</xdr:col>
                    <xdr:colOff>412750</xdr:colOff>
                    <xdr:row>18</xdr:row>
                    <xdr:rowOff>209550</xdr:rowOff>
                  </from>
                  <to>
                    <xdr:col>1</xdr:col>
                    <xdr:colOff>869950</xdr:colOff>
                    <xdr:row>20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18" name="Check Box 602">
              <controlPr defaultSize="0" autoFill="0" autoLine="0" autoPict="0">
                <anchor moveWithCells="1">
                  <from>
                    <xdr:col>0</xdr:col>
                    <xdr:colOff>38100</xdr:colOff>
                    <xdr:row>19</xdr:row>
                    <xdr:rowOff>266700</xdr:rowOff>
                  </from>
                  <to>
                    <xdr:col>7</xdr:col>
                    <xdr:colOff>222250</xdr:colOff>
                    <xdr:row>21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46"/>
  <sheetViews>
    <sheetView showGridLines="0" topLeftCell="A4" workbookViewId="0">
      <selection activeCell="N15" sqref="N15"/>
    </sheetView>
  </sheetViews>
  <sheetFormatPr baseColWidth="10" defaultColWidth="9" defaultRowHeight="14"/>
  <cols>
    <col min="1" max="1" width="14.33203125" customWidth="1"/>
    <col min="2" max="2" width="14.5" customWidth="1"/>
    <col min="6" max="6" width="21.58203125" bestFit="1" customWidth="1"/>
  </cols>
  <sheetData>
    <row r="1" spans="1:6" ht="18">
      <c r="A1" s="3" t="s">
        <v>0</v>
      </c>
    </row>
    <row r="3" spans="1:6">
      <c r="A3" s="2" t="s">
        <v>22</v>
      </c>
    </row>
    <row r="5" spans="1:6">
      <c r="A5" s="16" t="s">
        <v>1</v>
      </c>
      <c r="B5" s="1" t="s">
        <v>3</v>
      </c>
      <c r="C5" s="1" t="s">
        <v>2</v>
      </c>
      <c r="D5" s="1" t="s">
        <v>4</v>
      </c>
      <c r="E5" s="1" t="s">
        <v>5</v>
      </c>
      <c r="F5" s="1" t="s">
        <v>6</v>
      </c>
    </row>
    <row r="6" spans="1:6">
      <c r="A6" s="5">
        <v>1</v>
      </c>
      <c r="B6" s="6">
        <v>0</v>
      </c>
      <c r="C6" s="42">
        <v>2874</v>
      </c>
      <c r="E6" s="43">
        <v>9.5</v>
      </c>
      <c r="F6" t="str">
        <f>A6&amp;"   "&amp;B6&amp;" - "&amp;TEXT(C6,"#'##0.00")</f>
        <v>1   0 - 2'874.00</v>
      </c>
    </row>
    <row r="7" spans="1:6">
      <c r="A7" s="5">
        <v>2</v>
      </c>
      <c r="B7" s="6">
        <v>2875</v>
      </c>
      <c r="C7" s="42">
        <v>3449</v>
      </c>
      <c r="D7">
        <v>12</v>
      </c>
      <c r="E7" s="43">
        <v>11.9</v>
      </c>
      <c r="F7" t="str">
        <f>A7&amp;"   "&amp;TEXT(B7,"0'###.00")&amp;" - "&amp;TEXT(C7,"#'##0.00")</f>
        <v>2   2'875.00 - 3'449.00</v>
      </c>
    </row>
    <row r="8" spans="1:6">
      <c r="A8" s="5">
        <v>3</v>
      </c>
      <c r="B8" s="6">
        <f t="shared" ref="B8:B18" si="0">C7+1</f>
        <v>3450</v>
      </c>
      <c r="C8" s="42">
        <v>4024</v>
      </c>
      <c r="D8">
        <v>12</v>
      </c>
      <c r="E8" s="43">
        <v>14.3</v>
      </c>
      <c r="F8" t="str">
        <f t="shared" ref="F8:F17" si="1">A8&amp;"   "&amp;TEXT(B8,"0'###.00")&amp;" - "&amp;TEXT(C8,"#'##0.00")</f>
        <v>3   3'450.00 - 4'024.00</v>
      </c>
    </row>
    <row r="9" spans="1:6">
      <c r="A9" s="5">
        <v>4</v>
      </c>
      <c r="B9" s="6">
        <f t="shared" si="0"/>
        <v>4025</v>
      </c>
      <c r="C9" s="42">
        <v>4599</v>
      </c>
      <c r="D9">
        <v>13</v>
      </c>
      <c r="E9" s="43">
        <v>18.100000000000001</v>
      </c>
      <c r="F9" t="str">
        <f t="shared" si="1"/>
        <v>4   4'025.00 - 4'599.00</v>
      </c>
    </row>
    <row r="10" spans="1:6">
      <c r="A10" s="5">
        <v>5</v>
      </c>
      <c r="B10" s="6">
        <f t="shared" si="0"/>
        <v>4600</v>
      </c>
      <c r="C10" s="42">
        <v>5174</v>
      </c>
      <c r="D10">
        <v>15</v>
      </c>
      <c r="E10" s="43">
        <v>23.8</v>
      </c>
      <c r="F10" t="str">
        <f t="shared" si="1"/>
        <v>5   4'600.00 - 5'174.00</v>
      </c>
    </row>
    <row r="11" spans="1:6">
      <c r="A11" s="5">
        <v>6</v>
      </c>
      <c r="B11" s="6">
        <f t="shared" si="0"/>
        <v>5175</v>
      </c>
      <c r="C11" s="42">
        <v>5749</v>
      </c>
      <c r="D11">
        <v>17</v>
      </c>
      <c r="E11" s="43">
        <v>30.4</v>
      </c>
      <c r="F11" t="str">
        <f t="shared" si="1"/>
        <v>6   5'175.00 - 5'749.00</v>
      </c>
    </row>
    <row r="12" spans="1:6">
      <c r="A12" s="5">
        <v>7</v>
      </c>
      <c r="B12" s="6">
        <f t="shared" si="0"/>
        <v>5750</v>
      </c>
      <c r="C12" s="42">
        <v>6324</v>
      </c>
      <c r="D12">
        <v>19</v>
      </c>
      <c r="E12" s="43">
        <v>37.700000000000003</v>
      </c>
      <c r="F12" t="str">
        <f t="shared" si="1"/>
        <v>7   5'750.00 - 6'324.00</v>
      </c>
    </row>
    <row r="13" spans="1:6">
      <c r="A13" s="5">
        <v>8</v>
      </c>
      <c r="B13" s="6">
        <f t="shared" si="0"/>
        <v>6325</v>
      </c>
      <c r="C13" s="42">
        <v>6899</v>
      </c>
      <c r="D13">
        <v>21</v>
      </c>
      <c r="E13" s="43">
        <v>45.9</v>
      </c>
      <c r="F13" t="str">
        <f t="shared" si="1"/>
        <v>8   6'325.00 - 6'899.00</v>
      </c>
    </row>
    <row r="14" spans="1:6">
      <c r="A14" s="5">
        <v>9</v>
      </c>
      <c r="B14" s="6">
        <f t="shared" si="0"/>
        <v>6900</v>
      </c>
      <c r="C14" s="42">
        <v>7474</v>
      </c>
      <c r="D14">
        <v>23</v>
      </c>
      <c r="E14" s="43">
        <v>54.8</v>
      </c>
      <c r="F14" t="str">
        <f t="shared" si="1"/>
        <v>9   6'900.00 - 7'474.00</v>
      </c>
    </row>
    <row r="15" spans="1:6">
      <c r="A15" s="5">
        <v>10</v>
      </c>
      <c r="B15" s="6">
        <f t="shared" si="0"/>
        <v>7475</v>
      </c>
      <c r="C15" s="42">
        <v>8049</v>
      </c>
      <c r="D15">
        <v>25</v>
      </c>
      <c r="E15" s="43">
        <v>64.5</v>
      </c>
      <c r="F15" t="str">
        <f t="shared" si="1"/>
        <v>10   7'475.00 - 8'049.00</v>
      </c>
    </row>
    <row r="16" spans="1:6">
      <c r="A16" s="5">
        <v>11</v>
      </c>
      <c r="B16" s="6">
        <f t="shared" si="0"/>
        <v>8050</v>
      </c>
      <c r="C16" s="42">
        <v>8624</v>
      </c>
      <c r="D16">
        <v>25</v>
      </c>
      <c r="E16" s="43">
        <v>69.5</v>
      </c>
      <c r="F16" t="str">
        <f t="shared" si="1"/>
        <v>11   8'050.00 - 8'624.00</v>
      </c>
    </row>
    <row r="17" spans="1:7">
      <c r="A17" s="5">
        <v>12</v>
      </c>
      <c r="B17" s="6">
        <f t="shared" si="0"/>
        <v>8625</v>
      </c>
      <c r="C17" s="42">
        <v>9199</v>
      </c>
      <c r="D17">
        <v>25</v>
      </c>
      <c r="E17" s="43">
        <v>74.5</v>
      </c>
      <c r="F17" t="str">
        <f t="shared" si="1"/>
        <v>12   8'625.00 - 9'199.00</v>
      </c>
    </row>
    <row r="18" spans="1:7">
      <c r="A18" s="5">
        <v>13</v>
      </c>
      <c r="B18" s="7">
        <f t="shared" si="0"/>
        <v>9200</v>
      </c>
      <c r="C18" s="6"/>
      <c r="E18" s="43">
        <v>79.400000000000006</v>
      </c>
      <c r="F18" t="str">
        <f>A18&amp;"   ab "&amp;TEXT(B18,"0'###.00")</f>
        <v>13   ab 9'200.00</v>
      </c>
    </row>
    <row r="21" spans="1:7">
      <c r="A21" s="2" t="s">
        <v>12</v>
      </c>
    </row>
    <row r="22" spans="1:7">
      <c r="A22" s="8" t="s">
        <v>13</v>
      </c>
    </row>
    <row r="23" spans="1:7">
      <c r="A23" s="1" t="s">
        <v>7</v>
      </c>
      <c r="B23" s="1" t="s">
        <v>8</v>
      </c>
    </row>
    <row r="24" spans="1:7">
      <c r="A24" s="15">
        <v>5</v>
      </c>
      <c r="B24" s="6">
        <f>+A24*30</f>
        <v>150</v>
      </c>
    </row>
    <row r="25" spans="1:7">
      <c r="A25" s="2"/>
    </row>
    <row r="26" spans="1:7">
      <c r="A26" s="8" t="s">
        <v>14</v>
      </c>
    </row>
    <row r="27" spans="1:7">
      <c r="A27" s="1" t="s">
        <v>1</v>
      </c>
      <c r="B27" s="1" t="s">
        <v>3</v>
      </c>
    </row>
    <row r="28" spans="1:7">
      <c r="A28" t="s">
        <v>15</v>
      </c>
      <c r="B28" s="15">
        <v>0</v>
      </c>
      <c r="G28" s="4"/>
    </row>
    <row r="29" spans="1:7">
      <c r="A29" t="s">
        <v>16</v>
      </c>
      <c r="B29" s="15">
        <v>5</v>
      </c>
    </row>
    <row r="30" spans="1:7">
      <c r="B30" s="6"/>
    </row>
    <row r="31" spans="1:7">
      <c r="A31" s="8" t="s">
        <v>17</v>
      </c>
    </row>
    <row r="32" spans="1:7">
      <c r="A32" t="s">
        <v>18</v>
      </c>
      <c r="B32" s="15">
        <v>4</v>
      </c>
    </row>
    <row r="33" spans="1:3">
      <c r="A33" t="s">
        <v>19</v>
      </c>
      <c r="B33" s="15">
        <v>9</v>
      </c>
    </row>
    <row r="34" spans="1:3">
      <c r="A34" t="s">
        <v>20</v>
      </c>
      <c r="B34" s="15">
        <v>7</v>
      </c>
    </row>
    <row r="35" spans="1:3">
      <c r="A35" t="s">
        <v>32</v>
      </c>
      <c r="B35" s="15">
        <v>20</v>
      </c>
    </row>
    <row r="36" spans="1:3">
      <c r="B36" s="1" t="s">
        <v>30</v>
      </c>
      <c r="C36" s="1" t="s">
        <v>31</v>
      </c>
    </row>
    <row r="37" spans="1:3">
      <c r="A37" t="s">
        <v>28</v>
      </c>
      <c r="B37" s="20">
        <v>22</v>
      </c>
      <c r="C37" s="20">
        <v>20</v>
      </c>
    </row>
    <row r="38" spans="1:3">
      <c r="A38" t="s">
        <v>29</v>
      </c>
      <c r="B38" s="20">
        <v>8</v>
      </c>
      <c r="C38" s="20">
        <v>6</v>
      </c>
    </row>
    <row r="40" spans="1:3">
      <c r="A40" s="2" t="s">
        <v>23</v>
      </c>
    </row>
    <row r="42" spans="1:3">
      <c r="A42" s="1" t="s">
        <v>1</v>
      </c>
      <c r="C42" s="1" t="s">
        <v>3</v>
      </c>
    </row>
    <row r="43" spans="1:3">
      <c r="A43" s="46" t="s">
        <v>9</v>
      </c>
      <c r="B43" s="46"/>
      <c r="C43" s="15">
        <v>12.2</v>
      </c>
    </row>
    <row r="44" spans="1:3">
      <c r="A44" s="46" t="s">
        <v>10</v>
      </c>
      <c r="B44" s="46"/>
      <c r="C44" s="15">
        <v>8.1999999999999993</v>
      </c>
    </row>
    <row r="45" spans="1:3">
      <c r="A45" s="46" t="s">
        <v>11</v>
      </c>
      <c r="B45" s="46"/>
      <c r="C45" s="15">
        <v>3.9</v>
      </c>
    </row>
    <row r="46" spans="1:3">
      <c r="A46" t="s">
        <v>33</v>
      </c>
      <c r="C46" s="15">
        <v>0</v>
      </c>
    </row>
  </sheetData>
  <mergeCells count="3">
    <mergeCell ref="A43:B43"/>
    <mergeCell ref="A44:B44"/>
    <mergeCell ref="A45:B45"/>
  </mergeCells>
  <phoneticPr fontId="6" type="noConversion"/>
  <pageMargins left="0.78740157499999996" right="0.78740157499999996" top="0.984251969" bottom="0.984251969" header="0.5" footer="0.5"/>
  <pageSetup paperSize="9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EB7F9F4A0D31846B4BFF1C23A18997F" ma:contentTypeVersion="9" ma:contentTypeDescription="Ein neues Dokument erstellen." ma:contentTypeScope="" ma:versionID="6cb39ffba38b2ab42ba56aaae0e2d80c">
  <xsd:schema xmlns:xsd="http://www.w3.org/2001/XMLSchema" xmlns:xs="http://www.w3.org/2001/XMLSchema" xmlns:p="http://schemas.microsoft.com/office/2006/metadata/properties" xmlns:ns2="00b1137e-c692-4c2d-a1eb-dc54eecc38e4" xmlns:ns3="c022150c-808d-465d-863f-caebb2daab59" targetNamespace="http://schemas.microsoft.com/office/2006/metadata/properties" ma:root="true" ma:fieldsID="5c67a02a56fdef9f432a0675d0b1eafb" ns2:_="" ns3:_="">
    <xsd:import namespace="00b1137e-c692-4c2d-a1eb-dc54eecc38e4"/>
    <xsd:import namespace="c022150c-808d-465d-863f-caebb2daab5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b1137e-c692-4c2d-a1eb-dc54eecc38e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1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2150c-808d-465d-863f-caebb2daab5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c022150c-808d-465d-863f-caebb2daab59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5867531-187B-4CCB-8067-640D48AADA7E}"/>
</file>

<file path=customXml/itemProps2.xml><?xml version="1.0" encoding="utf-8"?>
<ds:datastoreItem xmlns:ds="http://schemas.openxmlformats.org/officeDocument/2006/customXml" ds:itemID="{AA03EFF9-F3AD-4ECA-AB01-312FCA54A062}"/>
</file>

<file path=customXml/itemProps3.xml><?xml version="1.0" encoding="utf-8"?>
<ds:datastoreItem xmlns:ds="http://schemas.openxmlformats.org/officeDocument/2006/customXml" ds:itemID="{3DB3737D-A72F-4235-8EAE-5DFCA7894660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11</vt:i4>
      </vt:variant>
    </vt:vector>
  </HeadingPairs>
  <TitlesOfParts>
    <vt:vector size="13" baseType="lpstr">
      <vt:lpstr>Entschädigung</vt:lpstr>
      <vt:lpstr>Stammdaten</vt:lpstr>
      <vt:lpstr>Arbeitstage</vt:lpstr>
      <vt:lpstr>Arbeitstage26</vt:lpstr>
      <vt:lpstr>Entschädigung!Druckbereich</vt:lpstr>
      <vt:lpstr>Freitage</vt:lpstr>
      <vt:lpstr>Freitage26</vt:lpstr>
      <vt:lpstr>Kategorie</vt:lpstr>
      <vt:lpstr>KostWeekend</vt:lpstr>
      <vt:lpstr>SoldMonat</vt:lpstr>
      <vt:lpstr>SoldTag</vt:lpstr>
      <vt:lpstr>Unterkunft</vt:lpstr>
      <vt:lpstr>Zuschläge</vt:lpstr>
    </vt:vector>
  </TitlesOfParts>
  <Company>www.robex.ch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Zivi Kostenrechner für Kirchgemeinden</dc:title>
  <dc:creator>Robert Prihoda</dc:creator>
  <cp:lastModifiedBy>van Harten Jens</cp:lastModifiedBy>
  <cp:lastPrinted>2017-08-23T06:59:03Z</cp:lastPrinted>
  <dcterms:created xsi:type="dcterms:W3CDTF">2011-04-13T15:17:14Z</dcterms:created>
  <dcterms:modified xsi:type="dcterms:W3CDTF">2023-02-08T10:18:44Z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FSC#EVDCFG@15.1400:ActualVersionNumber">
    <vt:lpwstr>1</vt:lpwstr>
  </property>
  <property fmtid="{D5CDD505-2E9C-101B-9397-08002B2CF9AE}" pid="4" name="FSC#EVDCFG@15.1400:ActualVersionCreatedAt">
    <vt:lpwstr>2017-10-18T17:37:17</vt:lpwstr>
  </property>
  <property fmtid="{D5CDD505-2E9C-101B-9397-08002B2CF9AE}" pid="5" name="FSC#EVDCFG@15.1400:ResponsibleBureau_DE">
    <vt:lpwstr>Vollzugsstelle für den Zivildienst ZIVI</vt:lpwstr>
  </property>
  <property fmtid="{D5CDD505-2E9C-101B-9397-08002B2CF9AE}" pid="6" name="FSC#EVDCFG@15.1400:ResponsibleBureau_EN">
    <vt:lpwstr>COO.2101.100.1.291492</vt:lpwstr>
  </property>
  <property fmtid="{D5CDD505-2E9C-101B-9397-08002B2CF9AE}" pid="7" name="FSC#EVDCFG@15.1400:ResponsibleBureau_FR">
    <vt:lpwstr>Organe d’exécution du service civil ZIVI</vt:lpwstr>
  </property>
  <property fmtid="{D5CDD505-2E9C-101B-9397-08002B2CF9AE}" pid="8" name="FSC#EVDCFG@15.1400:ResponsibleBureau_IT">
    <vt:lpwstr>Organo d’esecuzione del servizio civile ZIVI</vt:lpwstr>
  </property>
  <property fmtid="{D5CDD505-2E9C-101B-9397-08002B2CF9AE}" pid="9" name="FSC#EVDCFG@15.1400:UserInChargeUserTitle">
    <vt:lpwstr/>
  </property>
  <property fmtid="{D5CDD505-2E9C-101B-9397-08002B2CF9AE}" pid="10" name="FSC#EVDCFG@15.1400:UserInChargeUserName">
    <vt:lpwstr/>
  </property>
  <property fmtid="{D5CDD505-2E9C-101B-9397-08002B2CF9AE}" pid="11" name="FSC#EVDCFG@15.1400:UserInChargeUserFirstname">
    <vt:lpwstr/>
  </property>
  <property fmtid="{D5CDD505-2E9C-101B-9397-08002B2CF9AE}" pid="12" name="FSC#EVDCFG@15.1400:UserInChargeUserEnvSalutationDE">
    <vt:lpwstr/>
  </property>
  <property fmtid="{D5CDD505-2E9C-101B-9397-08002B2CF9AE}" pid="13" name="FSC#EVDCFG@15.1400:UserInChargeUserEnvSalutationEN">
    <vt:lpwstr/>
  </property>
  <property fmtid="{D5CDD505-2E9C-101B-9397-08002B2CF9AE}" pid="14" name="FSC#EVDCFG@15.1400:UserInChargeUserEnvSalutationFR">
    <vt:lpwstr/>
  </property>
  <property fmtid="{D5CDD505-2E9C-101B-9397-08002B2CF9AE}" pid="15" name="FSC#EVDCFG@15.1400:UserInChargeUserEnvSalutationIT">
    <vt:lpwstr/>
  </property>
  <property fmtid="{D5CDD505-2E9C-101B-9397-08002B2CF9AE}" pid="16" name="FSC#EVDCFG@15.1400:FilerespUserPersonTitle">
    <vt:lpwstr/>
  </property>
  <property fmtid="{D5CDD505-2E9C-101B-9397-08002B2CF9AE}" pid="17" name="FSC#EVDCFG@15.1400:Address">
    <vt:lpwstr/>
  </property>
  <property fmtid="{D5CDD505-2E9C-101B-9397-08002B2CF9AE}" pid="18" name="FSC#COOSYSTEM@1.1:Container">
    <vt:lpwstr>COO.2101.112.4.146601</vt:lpwstr>
  </property>
  <property fmtid="{D5CDD505-2E9C-101B-9397-08002B2CF9AE}" pid="19" name="FSC#COOELAK@1.1001:Subject">
    <vt:lpwstr/>
  </property>
  <property fmtid="{D5CDD505-2E9C-101B-9397-08002B2CF9AE}" pid="20" name="FSC#COOELAK@1.1001:FileReference">
    <vt:lpwstr>311.01/2011/02964</vt:lpwstr>
  </property>
  <property fmtid="{D5CDD505-2E9C-101B-9397-08002B2CF9AE}" pid="21" name="FSC#COOELAK@1.1001:FileRefYear">
    <vt:lpwstr>2011</vt:lpwstr>
  </property>
  <property fmtid="{D5CDD505-2E9C-101B-9397-08002B2CF9AE}" pid="22" name="FSC#COOELAK@1.1001:FileRefOrdinal">
    <vt:lpwstr>2964</vt:lpwstr>
  </property>
  <property fmtid="{D5CDD505-2E9C-101B-9397-08002B2CF9AE}" pid="23" name="FSC#COOELAK@1.1001:FileRefOU">
    <vt:lpwstr>FG-ABI / ZIVI</vt:lpwstr>
  </property>
  <property fmtid="{D5CDD505-2E9C-101B-9397-08002B2CF9AE}" pid="24" name="FSC#COOELAK@1.1001:Organization">
    <vt:lpwstr/>
  </property>
  <property fmtid="{D5CDD505-2E9C-101B-9397-08002B2CF9AE}" pid="25" name="FSC#COOELAK@1.1001:Owner">
    <vt:lpwstr>Sollberger Karin, ZIVI </vt:lpwstr>
  </property>
  <property fmtid="{D5CDD505-2E9C-101B-9397-08002B2CF9AE}" pid="26" name="FSC#COOELAK@1.1001:OwnerExtension">
    <vt:lpwstr>+41 58 466 79 50</vt:lpwstr>
  </property>
  <property fmtid="{D5CDD505-2E9C-101B-9397-08002B2CF9AE}" pid="27" name="FSC#COOELAK@1.1001:OwnerFaxExtension">
    <vt:lpwstr>+41 58 468 19 98</vt:lpwstr>
  </property>
  <property fmtid="{D5CDD505-2E9C-101B-9397-08002B2CF9AE}" pid="28" name="FSC#COOELAK@1.1001:DispatchedBy">
    <vt:lpwstr/>
  </property>
  <property fmtid="{D5CDD505-2E9C-101B-9397-08002B2CF9AE}" pid="29" name="FSC#COOELAK@1.1001:DispatchedAt">
    <vt:lpwstr/>
  </property>
  <property fmtid="{D5CDD505-2E9C-101B-9397-08002B2CF9AE}" pid="30" name="FSC#COOELAK@1.1001:ApprovedBy">
    <vt:lpwstr/>
  </property>
  <property fmtid="{D5CDD505-2E9C-101B-9397-08002B2CF9AE}" pid="31" name="FSC#COOELAK@1.1001:ApprovedAt">
    <vt:lpwstr/>
  </property>
  <property fmtid="{D5CDD505-2E9C-101B-9397-08002B2CF9AE}" pid="32" name="FSC#COOELAK@1.1001:Department">
    <vt:lpwstr>Fachgruppe Betreuung Einsatzbetriebe (FG-ABI / ZIVI)</vt:lpwstr>
  </property>
  <property fmtid="{D5CDD505-2E9C-101B-9397-08002B2CF9AE}" pid="33" name="FSC#COOELAK@1.1001:CreatedAt">
    <vt:lpwstr>18.10.2017</vt:lpwstr>
  </property>
  <property fmtid="{D5CDD505-2E9C-101B-9397-08002B2CF9AE}" pid="34" name="FSC#COOELAK@1.1001:OU">
    <vt:lpwstr>Fachgruppe Betreuung Einsatzbetriebe (FG-ABI / ZIVI)</vt:lpwstr>
  </property>
  <property fmtid="{D5CDD505-2E9C-101B-9397-08002B2CF9AE}" pid="35" name="FSC#COOELAK@1.1001:Priority">
    <vt:lpwstr> ()</vt:lpwstr>
  </property>
  <property fmtid="{D5CDD505-2E9C-101B-9397-08002B2CF9AE}" pid="36" name="FSC#COOELAK@1.1001:ObjBarCode">
    <vt:lpwstr>*COO.2101.112.4.146601*</vt:lpwstr>
  </property>
  <property fmtid="{D5CDD505-2E9C-101B-9397-08002B2CF9AE}" pid="37" name="FSC#COOELAK@1.1001:RefBarCode">
    <vt:lpwstr>*COO.2101.112.7.146602*</vt:lpwstr>
  </property>
  <property fmtid="{D5CDD505-2E9C-101B-9397-08002B2CF9AE}" pid="38" name="FSC#COOELAK@1.1001:FileRefBarCode">
    <vt:lpwstr>*311.01/2011/02964*</vt:lpwstr>
  </property>
  <property fmtid="{D5CDD505-2E9C-101B-9397-08002B2CF9AE}" pid="39" name="FSC#COOELAK@1.1001:ExternalRef">
    <vt:lpwstr/>
  </property>
  <property fmtid="{D5CDD505-2E9C-101B-9397-08002B2CF9AE}" pid="40" name="FSC#COOELAK@1.1001:IncomingNumber">
    <vt:lpwstr/>
  </property>
  <property fmtid="{D5CDD505-2E9C-101B-9397-08002B2CF9AE}" pid="41" name="FSC#COOELAK@1.1001:IncomingSubject">
    <vt:lpwstr/>
  </property>
  <property fmtid="{D5CDD505-2E9C-101B-9397-08002B2CF9AE}" pid="42" name="FSC#COOELAK@1.1001:ProcessResponsible">
    <vt:lpwstr/>
  </property>
  <property fmtid="{D5CDD505-2E9C-101B-9397-08002B2CF9AE}" pid="43" name="FSC#COOELAK@1.1001:ProcessResponsiblePhone">
    <vt:lpwstr/>
  </property>
  <property fmtid="{D5CDD505-2E9C-101B-9397-08002B2CF9AE}" pid="44" name="FSC#COOELAK@1.1001:ProcessResponsibleMail">
    <vt:lpwstr/>
  </property>
  <property fmtid="{D5CDD505-2E9C-101B-9397-08002B2CF9AE}" pid="45" name="FSC#COOELAK@1.1001:ProcessResponsibleFax">
    <vt:lpwstr/>
  </property>
  <property fmtid="{D5CDD505-2E9C-101B-9397-08002B2CF9AE}" pid="46" name="FSC#COOELAK@1.1001:ApproverFirstName">
    <vt:lpwstr/>
  </property>
  <property fmtid="{D5CDD505-2E9C-101B-9397-08002B2CF9AE}" pid="47" name="FSC#COOELAK@1.1001:ApproverSurName">
    <vt:lpwstr/>
  </property>
  <property fmtid="{D5CDD505-2E9C-101B-9397-08002B2CF9AE}" pid="48" name="FSC#COOELAK@1.1001:ApproverTitle">
    <vt:lpwstr/>
  </property>
  <property fmtid="{D5CDD505-2E9C-101B-9397-08002B2CF9AE}" pid="49" name="FSC#COOELAK@1.1001:ExternalDate">
    <vt:lpwstr/>
  </property>
  <property fmtid="{D5CDD505-2E9C-101B-9397-08002B2CF9AE}" pid="50" name="FSC#COOELAK@1.1001:SettlementApprovedAt">
    <vt:lpwstr/>
  </property>
  <property fmtid="{D5CDD505-2E9C-101B-9397-08002B2CF9AE}" pid="51" name="FSC#COOELAK@1.1001:BaseNumber">
    <vt:lpwstr>311.01</vt:lpwstr>
  </property>
  <property fmtid="{D5CDD505-2E9C-101B-9397-08002B2CF9AE}" pid="52" name="FSC#COOELAK@1.1001:CurrentUserRolePos">
    <vt:lpwstr>Sachbearbeiter/in</vt:lpwstr>
  </property>
  <property fmtid="{D5CDD505-2E9C-101B-9397-08002B2CF9AE}" pid="53" name="FSC#COOELAK@1.1001:CurrentUserEmail">
    <vt:lpwstr>karin.sollberger@zivi.admin.ch</vt:lpwstr>
  </property>
  <property fmtid="{D5CDD505-2E9C-101B-9397-08002B2CF9AE}" pid="54" name="FSC#ELAKGOV@1.1001:PersonalSubjGender">
    <vt:lpwstr/>
  </property>
  <property fmtid="{D5CDD505-2E9C-101B-9397-08002B2CF9AE}" pid="55" name="FSC#ELAKGOV@1.1001:PersonalSubjFirstName">
    <vt:lpwstr/>
  </property>
  <property fmtid="{D5CDD505-2E9C-101B-9397-08002B2CF9AE}" pid="56" name="FSC#ELAKGOV@1.1001:PersonalSubjSurName">
    <vt:lpwstr/>
  </property>
  <property fmtid="{D5CDD505-2E9C-101B-9397-08002B2CF9AE}" pid="57" name="FSC#ELAKGOV@1.1001:PersonalSubjSalutation">
    <vt:lpwstr/>
  </property>
  <property fmtid="{D5CDD505-2E9C-101B-9397-08002B2CF9AE}" pid="58" name="FSC#ELAKGOV@1.1001:PersonalSubjAddress">
    <vt:lpwstr/>
  </property>
  <property fmtid="{D5CDD505-2E9C-101B-9397-08002B2CF9AE}" pid="59" name="FSC#EVDCFG@15.1400:PositionNumber">
    <vt:lpwstr>311.01</vt:lpwstr>
  </property>
  <property fmtid="{D5CDD505-2E9C-101B-9397-08002B2CF9AE}" pid="60" name="FSC#EVDCFG@15.1400:Dossierref">
    <vt:lpwstr>311.01/2011/02964</vt:lpwstr>
  </property>
  <property fmtid="{D5CDD505-2E9C-101B-9397-08002B2CF9AE}" pid="61" name="FSC#EVDCFG@15.1400:FileRespEmail">
    <vt:lpwstr/>
  </property>
  <property fmtid="{D5CDD505-2E9C-101B-9397-08002B2CF9AE}" pid="62" name="FSC#EVDCFG@15.1400:FileRespFax">
    <vt:lpwstr/>
  </property>
  <property fmtid="{D5CDD505-2E9C-101B-9397-08002B2CF9AE}" pid="63" name="FSC#EVDCFG@15.1400:FileRespHome">
    <vt:lpwstr/>
  </property>
  <property fmtid="{D5CDD505-2E9C-101B-9397-08002B2CF9AE}" pid="64" name="FSC#EVDCFG@15.1400:FileResponsible">
    <vt:lpwstr/>
  </property>
  <property fmtid="{D5CDD505-2E9C-101B-9397-08002B2CF9AE}" pid="65" name="FSC#EVDCFG@15.1400:UserInCharge">
    <vt:lpwstr/>
  </property>
  <property fmtid="{D5CDD505-2E9C-101B-9397-08002B2CF9AE}" pid="66" name="FSC#EVDCFG@15.1400:FileRespOrg">
    <vt:lpwstr/>
  </property>
  <property fmtid="{D5CDD505-2E9C-101B-9397-08002B2CF9AE}" pid="67" name="FSC#EVDCFG@15.1400:FileRespOrgHome">
    <vt:lpwstr>Thun</vt:lpwstr>
  </property>
  <property fmtid="{D5CDD505-2E9C-101B-9397-08002B2CF9AE}" pid="68" name="FSC#EVDCFG@15.1400:FileRespOrgStreet">
    <vt:lpwstr>Malerweg 6</vt:lpwstr>
  </property>
  <property fmtid="{D5CDD505-2E9C-101B-9397-08002B2CF9AE}" pid="69" name="FSC#EVDCFG@15.1400:FileRespOrgZipCode">
    <vt:lpwstr>3600</vt:lpwstr>
  </property>
  <property fmtid="{D5CDD505-2E9C-101B-9397-08002B2CF9AE}" pid="70" name="FSC#EVDCFG@15.1400:FileRespshortsign">
    <vt:lpwstr/>
  </property>
  <property fmtid="{D5CDD505-2E9C-101B-9397-08002B2CF9AE}" pid="71" name="FSC#EVDCFG@15.1400:FileRespStreet">
    <vt:lpwstr/>
  </property>
  <property fmtid="{D5CDD505-2E9C-101B-9397-08002B2CF9AE}" pid="72" name="FSC#EVDCFG@15.1400:FileRespTel">
    <vt:lpwstr/>
  </property>
  <property fmtid="{D5CDD505-2E9C-101B-9397-08002B2CF9AE}" pid="73" name="FSC#EVDCFG@15.1400:FileRespZipCode">
    <vt:lpwstr/>
  </property>
  <property fmtid="{D5CDD505-2E9C-101B-9397-08002B2CF9AE}" pid="74" name="FSC#EVDCFG@15.1400:OutAttachElectr">
    <vt:lpwstr/>
  </property>
  <property fmtid="{D5CDD505-2E9C-101B-9397-08002B2CF9AE}" pid="75" name="FSC#EVDCFG@15.1400:OutAttachPhysic">
    <vt:lpwstr/>
  </property>
  <property fmtid="{D5CDD505-2E9C-101B-9397-08002B2CF9AE}" pid="76" name="FSC#EVDCFG@15.1400:SignAcceptedDraft1">
    <vt:lpwstr/>
  </property>
  <property fmtid="{D5CDD505-2E9C-101B-9397-08002B2CF9AE}" pid="77" name="FSC#EVDCFG@15.1400:SignAcceptedDraft1FR">
    <vt:lpwstr/>
  </property>
  <property fmtid="{D5CDD505-2E9C-101B-9397-08002B2CF9AE}" pid="78" name="FSC#EVDCFG@15.1400:SignAcceptedDraft2">
    <vt:lpwstr/>
  </property>
  <property fmtid="{D5CDD505-2E9C-101B-9397-08002B2CF9AE}" pid="79" name="FSC#EVDCFG@15.1400:SignAcceptedDraft2FR">
    <vt:lpwstr/>
  </property>
  <property fmtid="{D5CDD505-2E9C-101B-9397-08002B2CF9AE}" pid="80" name="FSC#EVDCFG@15.1400:SignApproved1">
    <vt:lpwstr/>
  </property>
  <property fmtid="{D5CDD505-2E9C-101B-9397-08002B2CF9AE}" pid="81" name="FSC#EVDCFG@15.1400:SignApproved1FR">
    <vt:lpwstr/>
  </property>
  <property fmtid="{D5CDD505-2E9C-101B-9397-08002B2CF9AE}" pid="82" name="FSC#EVDCFG@15.1400:SignApproved2">
    <vt:lpwstr/>
  </property>
  <property fmtid="{D5CDD505-2E9C-101B-9397-08002B2CF9AE}" pid="83" name="FSC#EVDCFG@15.1400:SignApproved2FR">
    <vt:lpwstr/>
  </property>
  <property fmtid="{D5CDD505-2E9C-101B-9397-08002B2CF9AE}" pid="84" name="FSC#EVDCFG@15.1400:SubDossierBarCode">
    <vt:lpwstr/>
  </property>
  <property fmtid="{D5CDD505-2E9C-101B-9397-08002B2CF9AE}" pid="85" name="FSC#EVDCFG@15.1400:Subject">
    <vt:lpwstr/>
  </property>
  <property fmtid="{D5CDD505-2E9C-101B-9397-08002B2CF9AE}" pid="86" name="FSC#EVDCFG@15.1400:Title">
    <vt:lpwstr>Berechnung_EiB_Kosten_V10.2017</vt:lpwstr>
  </property>
  <property fmtid="{D5CDD505-2E9C-101B-9397-08002B2CF9AE}" pid="87" name="FSC#EVDCFG@15.1400:UserFunction">
    <vt:lpwstr/>
  </property>
  <property fmtid="{D5CDD505-2E9C-101B-9397-08002B2CF9AE}" pid="88" name="FSC#EVDCFG@15.1400:SalutationEnglish">
    <vt:lpwstr/>
  </property>
  <property fmtid="{D5CDD505-2E9C-101B-9397-08002B2CF9AE}" pid="89" name="FSC#EVDCFG@15.1400:SalutationFrench">
    <vt:lpwstr/>
  </property>
  <property fmtid="{D5CDD505-2E9C-101B-9397-08002B2CF9AE}" pid="90" name="FSC#EVDCFG@15.1400:SalutationGerman">
    <vt:lpwstr/>
  </property>
  <property fmtid="{D5CDD505-2E9C-101B-9397-08002B2CF9AE}" pid="91" name="FSC#EVDCFG@15.1400:SalutationItalian">
    <vt:lpwstr/>
  </property>
  <property fmtid="{D5CDD505-2E9C-101B-9397-08002B2CF9AE}" pid="92" name="FSC#EVDCFG@15.1400:SalutationEnglishUser">
    <vt:lpwstr/>
  </property>
  <property fmtid="{D5CDD505-2E9C-101B-9397-08002B2CF9AE}" pid="93" name="FSC#EVDCFG@15.1400:SalutationFrenchUser">
    <vt:lpwstr/>
  </property>
  <property fmtid="{D5CDD505-2E9C-101B-9397-08002B2CF9AE}" pid="94" name="FSC#EVDCFG@15.1400:SalutationGermanUser">
    <vt:lpwstr/>
  </property>
  <property fmtid="{D5CDD505-2E9C-101B-9397-08002B2CF9AE}" pid="95" name="FSC#EVDCFG@15.1400:SalutationItalianUser">
    <vt:lpwstr/>
  </property>
  <property fmtid="{D5CDD505-2E9C-101B-9397-08002B2CF9AE}" pid="96" name="FSC#EVDCFG@15.1400:FileRespOrgShortname">
    <vt:lpwstr>FG-ABI / ZIVI</vt:lpwstr>
  </property>
  <property fmtid="{D5CDD505-2E9C-101B-9397-08002B2CF9AE}" pid="97" name="FSC#EVDCFG@15.1400:DocumentID">
    <vt:lpwstr/>
  </property>
  <property fmtid="{D5CDD505-2E9C-101B-9397-08002B2CF9AE}" pid="98" name="FSC#EVDCFG@15.1400:DossierBarCode">
    <vt:lpwstr/>
  </property>
  <property fmtid="{D5CDD505-2E9C-101B-9397-08002B2CF9AE}" pid="99" name="FSC#EVDCFG@15.1400:ResponsibleEditorFirstname">
    <vt:lpwstr/>
  </property>
  <property fmtid="{D5CDD505-2E9C-101B-9397-08002B2CF9AE}" pid="100" name="FSC#EVDCFG@15.1400:ResponsibleEditorSurname">
    <vt:lpwstr/>
  </property>
  <property fmtid="{D5CDD505-2E9C-101B-9397-08002B2CF9AE}" pid="101" name="FSC#EVDCFG@15.1400:GroupTitle">
    <vt:lpwstr>Fachgruppe Betreuung Einsatzbetriebe</vt:lpwstr>
  </property>
  <property fmtid="{D5CDD505-2E9C-101B-9397-08002B2CF9AE}" pid="102" name="FSC#ATSTATECFG@1.1001:Office">
    <vt:lpwstr/>
  </property>
  <property fmtid="{D5CDD505-2E9C-101B-9397-08002B2CF9AE}" pid="103" name="FSC#ATSTATECFG@1.1001:Agent">
    <vt:lpwstr/>
  </property>
  <property fmtid="{D5CDD505-2E9C-101B-9397-08002B2CF9AE}" pid="104" name="FSC#ATSTATECFG@1.1001:AgentPhone">
    <vt:lpwstr/>
  </property>
  <property fmtid="{D5CDD505-2E9C-101B-9397-08002B2CF9AE}" pid="105" name="FSC#ATSTATECFG@1.1001:DepartmentFax">
    <vt:lpwstr>+41 58 468 19 98</vt:lpwstr>
  </property>
  <property fmtid="{D5CDD505-2E9C-101B-9397-08002B2CF9AE}" pid="106" name="FSC#ATSTATECFG@1.1001:DepartmentEmail">
    <vt:lpwstr>info@zivi.admin.ch</vt:lpwstr>
  </property>
  <property fmtid="{D5CDD505-2E9C-101B-9397-08002B2CF9AE}" pid="107" name="FSC#ATSTATECFG@1.1001:SubfileDate">
    <vt:lpwstr/>
  </property>
  <property fmtid="{D5CDD505-2E9C-101B-9397-08002B2CF9AE}" pid="108" name="FSC#ATSTATECFG@1.1001:SubfileSubject">
    <vt:lpwstr>Berechnung_EiB_Kosten_V10.2017</vt:lpwstr>
  </property>
  <property fmtid="{D5CDD505-2E9C-101B-9397-08002B2CF9AE}" pid="109" name="FSC#ATSTATECFG@1.1001:DepartmentZipCode">
    <vt:lpwstr>3600</vt:lpwstr>
  </property>
  <property fmtid="{D5CDD505-2E9C-101B-9397-08002B2CF9AE}" pid="110" name="FSC#ATSTATECFG@1.1001:DepartmentCountry">
    <vt:lpwstr/>
  </property>
  <property fmtid="{D5CDD505-2E9C-101B-9397-08002B2CF9AE}" pid="111" name="FSC#ATSTATECFG@1.1001:DepartmentCity">
    <vt:lpwstr>Thun</vt:lpwstr>
  </property>
  <property fmtid="{D5CDD505-2E9C-101B-9397-08002B2CF9AE}" pid="112" name="FSC#ATSTATECFG@1.1001:DepartmentStreet">
    <vt:lpwstr>Malerweg 6</vt:lpwstr>
  </property>
  <property fmtid="{D5CDD505-2E9C-101B-9397-08002B2CF9AE}" pid="113" name="FSC#ATSTATECFG@1.1001:DepartmentDVR">
    <vt:lpwstr/>
  </property>
  <property fmtid="{D5CDD505-2E9C-101B-9397-08002B2CF9AE}" pid="114" name="FSC#ATSTATECFG@1.1001:DepartmentUID">
    <vt:lpwstr/>
  </property>
  <property fmtid="{D5CDD505-2E9C-101B-9397-08002B2CF9AE}" pid="115" name="FSC#ATSTATECFG@1.1001:SubfileReference">
    <vt:lpwstr>2011/001701</vt:lpwstr>
  </property>
  <property fmtid="{D5CDD505-2E9C-101B-9397-08002B2CF9AE}" pid="116" name="FSC#ATSTATECFG@1.1001:Clause">
    <vt:lpwstr/>
  </property>
  <property fmtid="{D5CDD505-2E9C-101B-9397-08002B2CF9AE}" pid="117" name="FSC#ATSTATECFG@1.1001:ApprovedSignature">
    <vt:lpwstr/>
  </property>
  <property fmtid="{D5CDD505-2E9C-101B-9397-08002B2CF9AE}" pid="118" name="FSC#ATSTATECFG@1.1001:BankAccount">
    <vt:lpwstr/>
  </property>
  <property fmtid="{D5CDD505-2E9C-101B-9397-08002B2CF9AE}" pid="119" name="FSC#ATSTATECFG@1.1001:BankAccountOwner">
    <vt:lpwstr/>
  </property>
  <property fmtid="{D5CDD505-2E9C-101B-9397-08002B2CF9AE}" pid="120" name="FSC#ATSTATECFG@1.1001:BankInstitute">
    <vt:lpwstr/>
  </property>
  <property fmtid="{D5CDD505-2E9C-101B-9397-08002B2CF9AE}" pid="121" name="FSC#ATSTATECFG@1.1001:BankAccountID">
    <vt:lpwstr/>
  </property>
  <property fmtid="{D5CDD505-2E9C-101B-9397-08002B2CF9AE}" pid="122" name="FSC#ATSTATECFG@1.1001:BankAccountIBAN">
    <vt:lpwstr/>
  </property>
  <property fmtid="{D5CDD505-2E9C-101B-9397-08002B2CF9AE}" pid="123" name="FSC#ATSTATECFG@1.1001:BankAccountBIC">
    <vt:lpwstr/>
  </property>
  <property fmtid="{D5CDD505-2E9C-101B-9397-08002B2CF9AE}" pid="124" name="FSC#ATSTATECFG@1.1001:BankName">
    <vt:lpwstr/>
  </property>
  <property fmtid="{D5CDD505-2E9C-101B-9397-08002B2CF9AE}" pid="125" name="FSC#FSCFOLIO@1.1001:docpropproject">
    <vt:lpwstr/>
  </property>
  <property fmtid="{D5CDD505-2E9C-101B-9397-08002B2CF9AE}" pid="126" name="ContentTypeId">
    <vt:lpwstr>0x0101008EB7F9F4A0D31846B4BFF1C23A18997F</vt:lpwstr>
  </property>
  <property fmtid="{D5CDD505-2E9C-101B-9397-08002B2CF9AE}" pid="127" name="xd_ProgID">
    <vt:lpwstr/>
  </property>
  <property fmtid="{D5CDD505-2E9C-101B-9397-08002B2CF9AE}" pid="128" name="_SourceUrl">
    <vt:lpwstr/>
  </property>
  <property fmtid="{D5CDD505-2E9C-101B-9397-08002B2CF9AE}" pid="129" name="_SharedFileIndex">
    <vt:lpwstr/>
  </property>
  <property fmtid="{D5CDD505-2E9C-101B-9397-08002B2CF9AE}" pid="130" name="_ColorHex">
    <vt:lpwstr/>
  </property>
  <property fmtid="{D5CDD505-2E9C-101B-9397-08002B2CF9AE}" pid="131" name="ComplianceAssetId">
    <vt:lpwstr/>
  </property>
  <property fmtid="{D5CDD505-2E9C-101B-9397-08002B2CF9AE}" pid="132" name="TemplateUrl">
    <vt:lpwstr/>
  </property>
  <property fmtid="{D5CDD505-2E9C-101B-9397-08002B2CF9AE}" pid="133" name="_ExtendedDescription">
    <vt:lpwstr/>
  </property>
  <property fmtid="{D5CDD505-2E9C-101B-9397-08002B2CF9AE}" pid="134" name="_ColorTag">
    <vt:lpwstr/>
  </property>
  <property fmtid="{D5CDD505-2E9C-101B-9397-08002B2CF9AE}" pid="135" name="xd_Signature">
    <vt:bool>false</vt:bool>
  </property>
  <property fmtid="{D5CDD505-2E9C-101B-9397-08002B2CF9AE}" pid="136" name="_Emoji">
    <vt:lpwstr/>
  </property>
  <property fmtid="{D5CDD505-2E9C-101B-9397-08002B2CF9AE}" pid="137" name="TriggerFlowInfo">
    <vt:lpwstr/>
  </property>
  <property fmtid="{D5CDD505-2E9C-101B-9397-08002B2CF9AE}" pid="138" name="Order">
    <vt:r8>2400</vt:r8>
  </property>
</Properties>
</file>